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2" windowHeight="8760" activeTab="0"/>
  </bookViews>
  <sheets>
    <sheet name="общие сведения" sheetId="1" r:id="rId1"/>
    <sheet name="ЭЗ" sheetId="2" r:id="rId2"/>
  </sheets>
  <definedNames>
    <definedName name="_ftn1" localSheetId="1">'ЭЗ'!#REF!</definedName>
    <definedName name="_ftn2" localSheetId="1">'ЭЗ'!$A$205</definedName>
    <definedName name="_ftnref1" localSheetId="1">'ЭЗ'!$B$98</definedName>
    <definedName name="_ftnref2" localSheetId="1">'ЭЗ'!$B$147</definedName>
    <definedName name="_xlnm.Print_Area" localSheetId="1">'ЭЗ'!$A$1:$I$307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C18" authorId="0">
      <text>
        <r>
          <rPr>
            <b/>
            <sz val="9"/>
            <rFont val="Tahoma"/>
            <family val="2"/>
          </rPr>
          <t>Наименование образовательного учреждения</t>
        </r>
      </text>
    </comment>
    <comment ref="B2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</commentList>
</comments>
</file>

<file path=xl/comments2.xml><?xml version="1.0" encoding="utf-8"?>
<comments xmlns="http://schemas.openxmlformats.org/spreadsheetml/2006/main">
  <authors>
    <author>N51V</author>
  </authors>
  <commentList>
    <comment ref="K27" authorId="0">
      <text>
        <r>
          <rPr>
            <b/>
            <sz val="9"/>
            <rFont val="Tahoma"/>
            <family val="2"/>
          </rPr>
          <t xml:space="preserve">проверка на правильность определения должности
</t>
        </r>
      </text>
    </comment>
    <comment ref="I151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</commentList>
</comments>
</file>

<file path=xl/sharedStrings.xml><?xml version="1.0" encoding="utf-8"?>
<sst xmlns="http://schemas.openxmlformats.org/spreadsheetml/2006/main" count="618" uniqueCount="450">
  <si>
    <t>учителя-дефектолога</t>
  </si>
  <si>
    <t>учителя-логопеда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</si>
  <si>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</si>
  <si>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</si>
  <si>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</si>
  <si>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</si>
  <si>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</si>
  <si>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</si>
  <si>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</si>
  <si>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</si>
  <si>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учитель-логопед</t>
  </si>
  <si>
    <t>методист</t>
  </si>
  <si>
    <t>педагога доп.образования</t>
  </si>
  <si>
    <t>на педагога (учителя, воспитателя, дефектолога) 
специальной (коррекционной) общеобразовательной школы</t>
  </si>
  <si>
    <r>
      <t>Участие в деятельности экспертных комиссий, аттестационных комиссий (до 2011 г.), предметных комиссий,  жюри профессиональных конкурсов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</si>
  <si>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1 комис/конс. - 10б.</t>
  </si>
  <si>
    <t>1 комис/конс. - 30б.</t>
  </si>
  <si>
    <t>1 комис/конс. - 50б.</t>
  </si>
  <si>
    <t>1 комис/конс. - 70б.</t>
  </si>
  <si>
    <t>2 комис/конс. - 20б.</t>
  </si>
  <si>
    <t>2 комис/конс. - 40б.</t>
  </si>
  <si>
    <t>2 комис/конс. - 60б.</t>
  </si>
  <si>
    <t>2 комис/конс. - 80б.</t>
  </si>
  <si>
    <t>3 комис/конс. - 90б.</t>
  </si>
  <si>
    <t>« __ » ___________  20__ г.</t>
  </si>
  <si>
    <t xml:space="preserve">  Дата заполнения экспертного заключения  </t>
  </si>
  <si>
    <t>Примечание:  на школьном 
и муниципальном уровнях учитываются авторские разработки в виде рукописи при наличии соответствующих рецензий
(см. Приложение 3)</t>
  </si>
  <si>
    <r>
      <t xml:space="preserve">Научные, 
научно-методические и учебно-методические публикации, в том числе в электронной версии на сайте профильных издательств
</t>
    </r>
  </si>
  <si>
    <t>Копии приказов или справок</t>
  </si>
  <si>
    <r>
      <t>Руководство методическими объединениями</t>
    </r>
    <r>
      <rPr>
        <i/>
        <sz val="10"/>
        <rFont val="Times New Roman"/>
        <family val="1"/>
      </rPr>
      <t xml:space="preserve">
(см. Приложение 3)</t>
    </r>
  </si>
  <si>
    <t>Грамоты, дипломы, благодарности и др., выписки из приказов</t>
  </si>
  <si>
    <t xml:space="preserve"> 10-30</t>
  </si>
  <si>
    <t>30-50</t>
  </si>
  <si>
    <t>70-100</t>
  </si>
  <si>
    <t xml:space="preserve">Школьн. </t>
  </si>
  <si>
    <t>60 - 100</t>
  </si>
  <si>
    <t>2 выст.- 60б.</t>
  </si>
  <si>
    <t>8 и более - 50б.</t>
  </si>
  <si>
    <t>1 выст.- 50б.</t>
  </si>
  <si>
    <t>4 и более -100б.</t>
  </si>
  <si>
    <t>8 и более - 30б.</t>
  </si>
  <si>
    <t>1-2 публ.- 10б.</t>
  </si>
  <si>
    <t>3-7 публ..- 20б.</t>
  </si>
  <si>
    <t>3-7 публ.- 40б.</t>
  </si>
  <si>
    <t>1-2 публ.- 30б.</t>
  </si>
  <si>
    <t>4 и более - 100б.</t>
  </si>
  <si>
    <t>Федеральн.,</t>
  </si>
  <si>
    <t>уровни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</si>
  <si>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</si>
  <si>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</si>
  <si>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</si>
  <si>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</si>
  <si>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</si>
  <si>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</si>
  <si>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</si>
  <si>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</si>
  <si>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</si>
  <si>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</si>
  <si>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</si>
  <si>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</si>
  <si>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4-ый и более - 100б.</t>
  </si>
  <si>
    <t>10-30</t>
  </si>
  <si>
    <t>Уровень образов. учреждения</t>
  </si>
  <si>
    <t>2.1.9.</t>
  </si>
  <si>
    <t>2.1.10.</t>
  </si>
  <si>
    <t>Опыт представлен на школьном сайте</t>
  </si>
  <si>
    <t>Опыт представлен на собственных странице/ блоге</t>
  </si>
  <si>
    <t>3.10.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</si>
  <si>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</si>
  <si>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</si>
  <si>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</si>
  <si>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</si>
  <si>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</si>
  <si>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</si>
  <si>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</si>
  <si>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</si>
  <si>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</si>
  <si>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</si>
  <si>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</si>
  <si>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</si>
  <si>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</si>
  <si>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</si>
  <si>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</si>
  <si>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</si>
  <si>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</si>
  <si>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</si>
  <si>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</si>
  <si>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</si>
  <si>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</si>
  <si>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</si>
  <si>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</si>
  <si>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</si>
  <si>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</si>
  <si>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</si>
  <si>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</si>
  <si>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</si>
  <si>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</si>
  <si>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</si>
  <si>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</si>
  <si>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</si>
  <si>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</si>
  <si>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</si>
  <si>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</si>
  <si>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</si>
  <si>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</si>
  <si>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</si>
  <si>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</si>
  <si>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</si>
  <si>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</si>
  <si>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</si>
  <si>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</si>
  <si>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</si>
  <si>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</si>
  <si>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</si>
  <si>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</si>
  <si>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</si>
  <si>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</si>
  <si>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</si>
  <si>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</si>
  <si>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</si>
  <si>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</si>
  <si>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</si>
  <si>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</si>
  <si>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</si>
  <si>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</si>
  <si>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</si>
  <si>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</si>
  <si>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</si>
  <si>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</si>
  <si>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</si>
  <si>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</si>
  <si>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</si>
  <si>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</si>
  <si>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</si>
  <si>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</si>
  <si>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</si>
  <si>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Троицк</t>
  </si>
  <si>
    <t>Щербинка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</si>
  <si>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</si>
  <si>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</si>
  <si>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</si>
  <si>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</si>
  <si>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</si>
  <si>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</si>
  <si>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</si>
  <si>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</si>
  <si>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</si>
  <si>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</si>
  <si>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</si>
  <si>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</si>
  <si>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</si>
  <si>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</si>
  <si>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</si>
  <si>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</si>
  <si>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</si>
  <si>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Название технологии/методики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</si>
  <si>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</si>
  <si>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</si>
  <si>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</si>
  <si>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</si>
  <si>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</si>
  <si>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</si>
  <si>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</si>
  <si>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</si>
  <si>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</si>
  <si>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</si>
  <si>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</si>
  <si>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</si>
  <si>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</si>
  <si>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</si>
  <si>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</si>
  <si>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</si>
  <si>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</si>
  <si>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Не участвует</t>
  </si>
  <si>
    <t>Муницип.</t>
  </si>
  <si>
    <t>уровень</t>
  </si>
  <si>
    <t>Региональн.</t>
  </si>
  <si>
    <t>Федерал.и</t>
  </si>
  <si>
    <t>междунар.</t>
  </si>
  <si>
    <t>2.1.2.</t>
  </si>
  <si>
    <t>Федеральн.</t>
  </si>
  <si>
    <t>2.1.3.</t>
  </si>
  <si>
    <t>Школьн.  уровень</t>
  </si>
  <si>
    <t>2.1.4.</t>
  </si>
  <si>
    <t>Муницип. уровень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</si>
  <si>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</si>
  <si>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</si>
  <si>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</si>
  <si>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</si>
  <si>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 и более- 150б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</si>
  <si>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</si>
  <si>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</si>
  <si>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2.1.8.</t>
  </si>
  <si>
    <t>2.2.</t>
  </si>
  <si>
    <t>Награды</t>
  </si>
  <si>
    <t>Не имеет</t>
  </si>
  <si>
    <t>Школьный уровень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</si>
  <si>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</si>
  <si>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</si>
  <si>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</si>
  <si>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</si>
  <si>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</si>
  <si>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</si>
  <si>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</si>
  <si>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Наличие степени кандидата наук</t>
  </si>
  <si>
    <t>* Бонусный показатель</t>
  </si>
  <si>
    <t>(не более100 баллов за одну</t>
  </si>
  <si>
    <t>технологию/ методику)</t>
  </si>
  <si>
    <t>Не
 проводит</t>
  </si>
  <si>
    <t>Нет публика- ций</t>
  </si>
  <si>
    <t>Муницип./ зональный уровень</t>
  </si>
  <si>
    <t>победитель/ призер</t>
  </si>
  <si>
    <t>участие - 30б.</t>
  </si>
  <si>
    <t>участие - 10б.</t>
  </si>
  <si>
    <t>Подтверждающие документы</t>
  </si>
  <si>
    <t>2.2.1.</t>
  </si>
  <si>
    <t>2.3.</t>
  </si>
  <si>
    <t>Подтверждающие 
документы</t>
  </si>
  <si>
    <t>72 - 215 ч.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</si>
  <si>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</si>
  <si>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</si>
  <si>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Обучение в аспирантуре, соискатель- ство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</si>
  <si>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</si>
  <si>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</si>
  <si>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</si>
  <si>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</si>
  <si>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</si>
  <si>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</si>
  <si>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</si>
  <si>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3.1.</t>
  </si>
  <si>
    <t>3.2.</t>
  </si>
  <si>
    <t>3.3.</t>
  </si>
  <si>
    <t>3.4.</t>
  </si>
  <si>
    <t>50-100</t>
  </si>
  <si>
    <t>3.5.</t>
  </si>
  <si>
    <t>3.6.</t>
  </si>
  <si>
    <t>3.7.</t>
  </si>
  <si>
    <t>3.8.</t>
  </si>
  <si>
    <t>3.9.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</si>
  <si>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</si>
  <si>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</si>
  <si>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</si>
  <si>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</si>
  <si>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</si>
  <si>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</si>
  <si>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</si>
  <si>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</si>
  <si>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</si>
  <si>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</si>
  <si>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</si>
  <si>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</si>
  <si>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</si>
  <si>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</si>
  <si>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</si>
  <si>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</si>
  <si>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</si>
  <si>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</si>
  <si>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</si>
  <si>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</si>
  <si>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</si>
  <si>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</si>
  <si>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?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</si>
  <si>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</si>
  <si>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</si>
  <si>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</si>
  <si>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</si>
  <si>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</si>
  <si>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</si>
  <si>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3 и более - 70б.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</si>
  <si>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</si>
  <si>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</si>
  <si>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</si>
  <si>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</si>
  <si>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выст.- 70б.</t>
  </si>
  <si>
    <t>2 выст.- 80б.</t>
  </si>
  <si>
    <t>3 выст.- 90б.</t>
  </si>
  <si>
    <t>1 публ.- 50б.</t>
  </si>
  <si>
    <t>1 публ.- 70б.</t>
  </si>
  <si>
    <t>2 публ.- 60б.</t>
  </si>
  <si>
    <t>2 публ.- 80б.</t>
  </si>
  <si>
    <t>3 публ.- 90б.</t>
  </si>
  <si>
    <t>1 конк. - 100б.</t>
  </si>
  <si>
    <t>участие - 50б.</t>
  </si>
  <si>
    <t>Уровень квалификации</t>
  </si>
  <si>
    <t>участие - 20б.</t>
  </si>
  <si>
    <t>20-50</t>
  </si>
  <si>
    <t>1 конкурс- 20б</t>
  </si>
  <si>
    <t>50-150</t>
  </si>
  <si>
    <t>30-100</t>
  </si>
  <si>
    <t xml:space="preserve">
Программа 
ВПО/ ПП/СТ освоена полностью
</t>
  </si>
  <si>
    <t>и выше</t>
  </si>
  <si>
    <t>Обучение 
на 1-2 курсе ВПО
Обучение  
на 1-м курсе ПП
 Освоено менее 50% программы СТ</t>
  </si>
  <si>
    <t>Обучение
на 3-4 курсе ВПО
Обучение
 на 2-м курсе ПП
Освоено более 50% программы СТ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</si>
  <si>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</si>
  <si>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</si>
  <si>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</si>
  <si>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</si>
  <si>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</si>
  <si>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</si>
  <si>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Сертифика ты и др. документы, подтверждающие проведение открытых уроков, занятий и др.</t>
  </si>
  <si>
    <t xml:space="preserve">Оригиналы публикаций или ксерокопии титульного листа печатного издания, интернет-публикации с отзывом (рецензией), ксерокопия страницы «содержа ние» сборника, в котором помещена публикация
</t>
  </si>
  <si>
    <t>3-7 выст- 20б.</t>
  </si>
  <si>
    <t>1-2 выст- 10б.</t>
  </si>
  <si>
    <t>1-2 выст- 30б.</t>
  </si>
  <si>
    <t>3-7выст-  40б.</t>
  </si>
  <si>
    <t xml:space="preserve">Не 
обучается
</t>
  </si>
  <si>
    <t>Не 
обучается</t>
  </si>
  <si>
    <t>Грамоты, дипломы, выписки из приказов</t>
  </si>
  <si>
    <t xml:space="preserve"> международ.</t>
  </si>
  <si>
    <t>1 конкурс- 30б</t>
  </si>
  <si>
    <t>1 конкурс- 50б</t>
  </si>
  <si>
    <t>Материалы на сайте и их представле ние</t>
  </si>
  <si>
    <t>Выписки из приказов</t>
  </si>
  <si>
    <t>Квалификационные аттестаты региональной сетевой системы повышения квалификации, документы гос. образца учреждений, имеющих лицензии,  свидетельства о гос. аккредитации на право реализации программ доп. проф. образования, 
справки об обучении</t>
  </si>
  <si>
    <t>2 и более -100б</t>
  </si>
  <si>
    <t xml:space="preserve"> </t>
  </si>
  <si>
    <t>сентября</t>
  </si>
  <si>
    <t>нет</t>
  </si>
  <si>
    <t>Опыт представлен на различных профессио- нальных сайтах</t>
  </si>
  <si>
    <t>Опыт представлен на собственном профессио- нальном сайте</t>
  </si>
  <si>
    <t>Опыт 
не 
представ- лен</t>
  </si>
  <si>
    <t xml:space="preserve">
Не участвует</t>
  </si>
  <si>
    <t xml:space="preserve">
Является экспертом</t>
  </si>
  <si>
    <t xml:space="preserve">
Является председателем экспертной группы</t>
  </si>
  <si>
    <t>Наличие степени доктора  
наук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</si>
  <si>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</si>
  <si>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</si>
  <si>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</si>
  <si>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</si>
  <si>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>Сертифика ты, приказы, справки, программы конференций, семинаров и др.</t>
  </si>
  <si>
    <t xml:space="preserve">10 - 50 </t>
  </si>
  <si>
    <r>
      <t xml:space="preserve">Участие в профессиональных конкурсах * 
</t>
    </r>
  </si>
  <si>
    <t>Примечание: 
баллы за участие даются только при отсутствии победителей и призеров
(см. Приложение 3)</t>
  </si>
  <si>
    <r>
      <t>Выступления на научно-практических конференциях, педагогических чтениях,  семинарах, секциях ШМО/ГМО/РМО (за исключением вопросов организационного характера) 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</si>
  <si>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проектно-исследовательской, опытно-экспериментальной и др. научной деятельности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</si>
  <si>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</si>
  <si>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</si>
  <si>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</si>
  <si>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
 -  профессиональная переподготовка (ПП) *
 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</si>
  <si>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>*</t>
    </r>
  </si>
  <si>
    <r>
      <t>Проведение открытых уроков, занятий, мероприятий, мастер-классов и др. формы работы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</si>
  <si>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профессиональных ассоциаций,  постоянно действующих семинаров, психолого-медико-педагогических комиссий (ПМПК), психолого-медико-педагогических консилиумов (ПМПк)</t>
    </r>
    <r>
      <rPr>
        <i/>
        <sz val="10"/>
        <rFont val="Times New Roman"/>
        <family val="1"/>
      </rPr>
      <t xml:space="preserve">
(см. Приложение 3)</t>
    </r>
  </si>
  <si>
    <t>Документы, подтверждающие  участие в работе КБОУ (кафедрального базового ОУ), эксперимент.  площадок, лабораторий, центров</t>
  </si>
  <si>
    <t>Продуктивность и эффективность коррекционной образовательной деятельности</t>
  </si>
  <si>
    <t>Паспорт кабинета</t>
  </si>
  <si>
    <t>100-150</t>
  </si>
  <si>
    <t xml:space="preserve">Оформление класса, кабинета, групповой комнаты,
спальни и др. помещений, необходимых для организации учебно-воспитательной и коррекционной работы, условий для охраны здоровья
</t>
  </si>
  <si>
    <t xml:space="preserve">Не
соответствие санитарно-гигиеничес- ким и дидактичес- ким требованиям
</t>
  </si>
  <si>
    <t>Не полное соответствие санитарно-гигиеничес- ким и дидактичес- ким требованиям</t>
  </si>
  <si>
    <t>Соответствие санитарно-гигиеничес- ким и дидактичес- ким требованиям</t>
  </si>
  <si>
    <t>Годовой отчет, диаграммы, графики и др. документы, отражающие динамику продвижения обучающихся, воспитанников в развитии</t>
  </si>
  <si>
    <t>Нет 
положи-тельной динамики</t>
  </si>
  <si>
    <t>Соответствие санитарно-гигиенич. и дидактич. требованиям, творческий подход к оформлению кабинета</t>
  </si>
  <si>
    <t>Освоение индивидуаль- ной программы повышения квалификации в полном объеме:</t>
  </si>
  <si>
    <t>1. Инвариант академический 
           +
2. Инвариант кафедральный  
          +
3.Вариативные программы курсов</t>
  </si>
  <si>
    <t xml:space="preserve">Положитель-ная динамика у 50-80% занимающих- ся детей, минимальная у остальных, в зависимос- ти от сложности нарушения развития
</t>
  </si>
  <si>
    <t>Положитель-ная динамика у отдельных занимаю- щихся детей, вне зависимости от сложности нарушения развития</t>
  </si>
  <si>
    <t>Комплексный подход в организации учебно-воспитательной работы</t>
  </si>
  <si>
    <t>Планы, отчеты, журнал взаимосвязи и др. подтверждающие документы</t>
  </si>
  <si>
    <t>Работает изолирован- но</t>
  </si>
  <si>
    <t>Периодичес- ки взаимо- действует со специалис- тами ОУ</t>
  </si>
  <si>
    <t>Регулярно взаимодей- ствует со специалис- тами, администра- цией ОУ</t>
  </si>
  <si>
    <t xml:space="preserve">Регулярно взаимодей- ствует со специалис- тами, администра- цией ОУ,
родителями
</t>
  </si>
  <si>
    <t>Участие в работе психолого-медико-педагогических комиссий (ПМПК), консилиумов (ПМПк)</t>
  </si>
  <si>
    <t>Приказы и др. подтверждающие документы</t>
  </si>
  <si>
    <t>Участвует регулярно в работе школьного консилиума (ПМПк)</t>
  </si>
  <si>
    <t>Участвует регулярно в работе комиссии (ПМПК)</t>
  </si>
  <si>
    <t>Графики, диаграммы, дневники наблюдений и др. документы, подтверждающие результаты</t>
  </si>
  <si>
    <t>Участвует
 по запросу</t>
  </si>
  <si>
    <t>Участвует периоди- чески</t>
  </si>
  <si>
    <t>Проводится по запросу администра- ции</t>
  </si>
  <si>
    <t xml:space="preserve">Проводится периоди- чески </t>
  </si>
  <si>
    <t>Проводится регулярно 
по плану по результатам усвоения учебной программы, этапам коррекцион- ного воздействия</t>
  </si>
  <si>
    <t>Проводится регулярно
 по плану с творческим подходом, 
в системе, охватываю- щей всех  
участников коррекцион- но-воспи- тательного
процесса</t>
  </si>
  <si>
    <t>Изучение и психолого-педагогическая классификация обучающихся, воспитанников с целью осуществления индивидуального и дифференцированного подхода</t>
  </si>
  <si>
    <t>Планы, отчеты, журналы консультаций и др. подтверждающие документы</t>
  </si>
  <si>
    <t xml:space="preserve">Проводится регулярно 
по плану </t>
  </si>
  <si>
    <t>Проводится регулярно, системно, в соответствии потребнос- тями участников  коррекцион- но-воспи- тательного процесса, запросами ад- министрации, перспектив- ным планом</t>
  </si>
  <si>
    <t>Коррекционно-развивающая работа</t>
  </si>
  <si>
    <t xml:space="preserve">Проводится система- тически,
по плану </t>
  </si>
  <si>
    <t>Проводится регулярно, системно, с творческим подходом</t>
  </si>
  <si>
    <t>Рабочие программы, календарно-темати- ческое планирование, конспекты уроков, занятий, самоанализ и анализ посещенных уроков, занятий, воспитательных мероприятий,  с регистрацией в журна-ле взаимопосещаемости и др.документах</t>
  </si>
  <si>
    <t>Работа с родителями обучающихся, воспитанников по коррекционной направленности их взаимодействия с детьми и профилактике нарушений развития</t>
  </si>
  <si>
    <t>Планы, отчеты, журналы консультаций
 и др. подтверждающие документы</t>
  </si>
  <si>
    <t>Не проводится, проводится минимально</t>
  </si>
  <si>
    <t>Профориентационная работа для успешной интеграции в современный социум</t>
  </si>
  <si>
    <t>Планы, конспекты, мероприятия и др. подтверждающие документы</t>
  </si>
  <si>
    <t xml:space="preserve">  –   1700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</si>
  <si>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</si>
  <si>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</si>
  <si>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</si>
  <si>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</si>
  <si>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</si>
  <si>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</si>
  <si>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</si>
  <si>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</si>
  <si>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</si>
  <si>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</si>
  <si>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</si>
  <si>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</si>
  <si>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</si>
  <si>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</si>
  <si>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</si>
  <si>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</si>
  <si>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активно распространяют собственный опыт в области повышения качества образования и воспитания 
(п. 31).</t>
  </si>
  <si>
    <t xml:space="preserve">Положитель-ная динамика у 80% и более занимающих-ся детей, у остальных со сложной структурой речевого дефекта ми- нимальная, зависящая от сложности нарушения развития
</t>
  </si>
  <si>
    <t>воспитатель группы продленного дня</t>
  </si>
  <si>
    <t>педагог</t>
  </si>
  <si>
    <t>педагога</t>
  </si>
  <si>
    <t>воспитателя ГПД</t>
  </si>
  <si>
    <t>оставить строку пустой, сортировать от К2 до N23 по алфавиту</t>
  </si>
  <si>
    <t>руководитель физ.воспитания</t>
  </si>
  <si>
    <t>руководителя физ. воспитания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</si>
  <si>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</si>
  <si>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</si>
  <si>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</si>
  <si>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</si>
  <si>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</si>
  <si>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</si>
  <si>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</si>
  <si>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</si>
  <si>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</si>
  <si>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</si>
  <si>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</si>
  <si>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</si>
  <si>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педагога-психолога</t>
  </si>
  <si>
    <r>
      <t xml:space="preserve">Динамика продвижения обучающихся, воспитан- ников в овладении учебным материалом и/или в коррекции откло-няющегося развития по результатам внутреннего контроля с учетом  осо-бенностей психического и физического развития ребенка
</t>
    </r>
    <r>
      <rPr>
        <i/>
        <sz val="10"/>
        <rFont val="Times New Roman"/>
        <family val="1"/>
      </rPr>
      <t>(см. Приложение 6)</t>
    </r>
  </si>
  <si>
    <r>
      <t xml:space="preserve">Текущий мониторинг результатов обучения и воспитания
</t>
    </r>
    <r>
      <rPr>
        <i/>
        <sz val="10"/>
        <rFont val="Times New Roman"/>
        <family val="1"/>
      </rPr>
      <t>(см. Приложение 6)</t>
    </r>
  </si>
  <si>
    <t>городской округ</t>
  </si>
  <si>
    <t>Подпись председателя экспертной группы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</si>
  <si>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</si>
  <si>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</si>
  <si>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</si>
  <si>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3 и более - 100</t>
  </si>
  <si>
    <t>1 мероп.- 50б.</t>
  </si>
  <si>
    <t>1 мероп.- 70б.</t>
  </si>
  <si>
    <t>2 мероп.- 60б.</t>
  </si>
  <si>
    <t>2 мероп.- 80б.</t>
  </si>
  <si>
    <t>3 мероп.- 90б.</t>
  </si>
  <si>
    <t>1-2 мероп- 10б</t>
  </si>
  <si>
    <t>1-2 мероп- 30б</t>
  </si>
  <si>
    <t>3-7 мероп- 20б</t>
  </si>
  <si>
    <t>3-7мероп-  40б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</si>
  <si>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 и 4)</t>
    </r>
  </si>
  <si>
    <t>10-200</t>
  </si>
  <si>
    <t>да</t>
  </si>
  <si>
    <t>Деятельность аттестуемого педагога по формированию здорового образа жизни учащихся</t>
  </si>
  <si>
    <t>Планы, журнал проведения мероприятий, конспекты, стенды и др. иллюстративный и отчетный материал</t>
  </si>
  <si>
    <t>Перейти на лист "ЭЗ"</t>
  </si>
  <si>
    <t xml:space="preserve">   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</si>
</sst>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</numFmts>
  <fonts count="9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i/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vertAlign val="superscript"/>
      <sz val="11"/>
      <name val="Arial"/>
      <family val="2"/>
    </font>
    <font>
      <b/>
      <sz val="10"/>
      <color indexed="62"/>
      <name val="Arial Cyr"/>
      <family val="0"/>
    </font>
    <font>
      <u val="single"/>
      <sz val="14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3" fillId="0" borderId="0" xfId="0" applyFont="1" applyAlignment="1" applyProtection="1">
      <alignment horizontal="left" vertical="top"/>
      <protection hidden="1"/>
    </xf>
    <xf numFmtId="0" fontId="18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3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49" fontId="8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3" borderId="10" xfId="0" applyFill="1" applyBorder="1" applyAlignment="1" applyProtection="1">
      <alignment horizontal="right" vertical="center"/>
      <protection hidden="1"/>
    </xf>
    <xf numFmtId="0" fontId="0" fillId="33" borderId="16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36" fillId="0" borderId="0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1" fontId="22" fillId="0" borderId="20" xfId="0" applyNumberFormat="1" applyFont="1" applyBorder="1" applyAlignment="1" applyProtection="1">
      <alignment horizontal="center"/>
      <protection locked="0"/>
    </xf>
    <xf numFmtId="1" fontId="22" fillId="0" borderId="20" xfId="0" applyNumberFormat="1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29" fillId="0" borderId="20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14" fontId="23" fillId="0" borderId="20" xfId="0" applyNumberFormat="1" applyFont="1" applyFill="1" applyBorder="1" applyAlignment="1" applyProtection="1">
      <alignment horizontal="left" vertical="top"/>
      <protection hidden="1"/>
    </xf>
    <xf numFmtId="17" fontId="8" fillId="0" borderId="11" xfId="0" applyNumberFormat="1" applyFont="1" applyBorder="1" applyAlignment="1" applyProtection="1">
      <alignment horizontal="center" vertical="top" wrapText="1"/>
      <protection hidden="1"/>
    </xf>
    <xf numFmtId="0" fontId="26" fillId="0" borderId="0" xfId="0" applyFont="1" applyBorder="1" applyAlignment="1" applyProtection="1">
      <alignment vertical="top"/>
      <protection hidden="1"/>
    </xf>
    <xf numFmtId="0" fontId="7" fillId="0" borderId="15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0" fontId="32" fillId="0" borderId="0" xfId="0" applyFont="1" applyBorder="1" applyAlignment="1" applyProtection="1">
      <alignment horizontal="left" inden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2" fillId="0" borderId="15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vertical="top" wrapText="1"/>
      <protection hidden="1"/>
    </xf>
    <xf numFmtId="0" fontId="14" fillId="0" borderId="13" xfId="0" applyFont="1" applyBorder="1" applyAlignment="1" applyProtection="1">
      <alignment vertical="top" wrapText="1"/>
      <protection hidden="1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26" fillId="0" borderId="20" xfId="0" applyFont="1" applyBorder="1" applyAlignment="1" applyProtection="1">
      <alignment horizontal="right" vertical="top" indent="1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14" fillId="0" borderId="16" xfId="0" applyFont="1" applyBorder="1" applyAlignment="1" applyProtection="1">
      <alignment vertical="top" wrapText="1"/>
      <protection hidden="1"/>
    </xf>
    <xf numFmtId="0" fontId="41" fillId="0" borderId="15" xfId="0" applyFont="1" applyBorder="1" applyAlignment="1" applyProtection="1">
      <alignment horizontal="left" vertical="top"/>
      <protection hidden="1"/>
    </xf>
    <xf numFmtId="0" fontId="41" fillId="0" borderId="0" xfId="0" applyFont="1" applyBorder="1" applyAlignment="1" applyProtection="1">
      <alignment horizontal="left" vertical="top"/>
      <protection hidden="1"/>
    </xf>
    <xf numFmtId="0" fontId="41" fillId="0" borderId="13" xfId="0" applyFont="1" applyBorder="1" applyAlignment="1" applyProtection="1">
      <alignment horizontal="left" vertical="top"/>
      <protection hidden="1"/>
    </xf>
    <xf numFmtId="0" fontId="42" fillId="0" borderId="0" xfId="0" applyFont="1" applyBorder="1" applyAlignment="1" applyProtection="1">
      <alignment vertical="top" wrapText="1"/>
      <protection hidden="1"/>
    </xf>
    <xf numFmtId="0" fontId="42" fillId="0" borderId="15" xfId="0" applyFont="1" applyBorder="1" applyAlignment="1" applyProtection="1">
      <alignment vertical="top" wrapText="1"/>
      <protection hidden="1"/>
    </xf>
    <xf numFmtId="0" fontId="14" fillId="0" borderId="10" xfId="0" applyFont="1" applyBorder="1" applyAlignment="1" applyProtection="1">
      <alignment vertical="top" wrapText="1"/>
      <protection hidden="1"/>
    </xf>
    <xf numFmtId="0" fontId="41" fillId="0" borderId="13" xfId="0" applyFont="1" applyBorder="1" applyAlignment="1" applyProtection="1">
      <alignment/>
      <protection hidden="1"/>
    </xf>
    <xf numFmtId="0" fontId="11" fillId="0" borderId="22" xfId="0" applyFont="1" applyBorder="1" applyAlignment="1" applyProtection="1">
      <alignment vertical="top" wrapText="1"/>
      <protection hidden="1"/>
    </xf>
    <xf numFmtId="0" fontId="14" fillId="0" borderId="15" xfId="0" applyFont="1" applyBorder="1" applyAlignment="1" applyProtection="1">
      <alignment horizontal="left" vertical="top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0" fontId="14" fillId="0" borderId="10" xfId="0" applyFont="1" applyBorder="1" applyAlignment="1" applyProtection="1">
      <alignment horizontal="center" vertical="top" wrapText="1"/>
      <protection hidden="1"/>
    </xf>
    <xf numFmtId="0" fontId="14" fillId="0" borderId="15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4" fillId="0" borderId="15" xfId="0" applyFont="1" applyBorder="1" applyAlignment="1" applyProtection="1">
      <alignment horizontal="justify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29" fillId="0" borderId="0" xfId="0" applyFont="1" applyBorder="1" applyAlignment="1" applyProtection="1">
      <alignment vertical="top"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left" indent="1"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1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29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35" fillId="0" borderId="0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1" fontId="29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1" fontId="25" fillId="0" borderId="0" xfId="0" applyNumberFormat="1" applyFont="1" applyBorder="1" applyAlignment="1" applyProtection="1">
      <alignment horizontal="right"/>
      <protection hidden="1"/>
    </xf>
    <xf numFmtId="1" fontId="18" fillId="0" borderId="23" xfId="0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top" wrapText="1"/>
      <protection hidden="1"/>
    </xf>
    <xf numFmtId="0" fontId="2" fillId="0" borderId="24" xfId="0" applyFont="1" applyBorder="1" applyAlignment="1" applyProtection="1">
      <alignment horizontal="left" vertical="top" wrapText="1" indent="1"/>
      <protection hidden="1"/>
    </xf>
    <xf numFmtId="0" fontId="2" fillId="0" borderId="19" xfId="0" applyFont="1" applyBorder="1" applyAlignment="1" applyProtection="1">
      <alignment horizontal="right" vertical="top" wrapText="1"/>
      <protection hidden="1"/>
    </xf>
    <xf numFmtId="0" fontId="25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4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7" fillId="0" borderId="22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3" fillId="0" borderId="26" xfId="0" applyFont="1" applyBorder="1" applyAlignment="1" applyProtection="1">
      <alignment horizontal="left" vertical="top"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6" fillId="0" borderId="23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indent="1"/>
      <protection hidden="1"/>
    </xf>
    <xf numFmtId="0" fontId="6" fillId="0" borderId="26" xfId="0" applyFont="1" applyFill="1" applyBorder="1" applyAlignment="1" applyProtection="1">
      <alignment horizontal="left" vertical="top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8" fillId="34" borderId="0" xfId="54" applyFont="1" applyFill="1" applyBorder="1" applyAlignment="1" applyProtection="1">
      <alignment vertical="center"/>
      <protection hidden="1"/>
    </xf>
    <xf numFmtId="0" fontId="38" fillId="35" borderId="0" xfId="54" applyFont="1" applyFill="1" applyBorder="1" applyAlignment="1" applyProtection="1">
      <alignment vertical="center"/>
      <protection hidden="1"/>
    </xf>
    <xf numFmtId="0" fontId="38" fillId="36" borderId="0" xfId="54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41" fillId="0" borderId="20" xfId="0" applyFont="1" applyBorder="1" applyAlignment="1" applyProtection="1">
      <alignment horizontal="left" vertical="top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vertical="top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44" fillId="0" borderId="0" xfId="0" applyFont="1" applyBorder="1" applyAlignment="1" applyProtection="1">
      <alignment/>
      <protection hidden="1"/>
    </xf>
    <xf numFmtId="0" fontId="26" fillId="0" borderId="2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hidden="1"/>
    </xf>
    <xf numFmtId="0" fontId="26" fillId="0" borderId="23" xfId="0" applyFont="1" applyFill="1" applyBorder="1" applyAlignment="1" applyProtection="1">
      <alignment vertical="top"/>
      <protection hidden="1"/>
    </xf>
    <xf numFmtId="0" fontId="23" fillId="0" borderId="23" xfId="0" applyFont="1" applyFill="1" applyBorder="1" applyAlignment="1" applyProtection="1">
      <alignment vertical="top"/>
      <protection hidden="1"/>
    </xf>
    <xf numFmtId="0" fontId="26" fillId="35" borderId="26" xfId="0" applyFont="1" applyFill="1" applyBorder="1" applyAlignment="1" applyProtection="1">
      <alignment horizontal="right"/>
      <protection hidden="1"/>
    </xf>
    <xf numFmtId="179" fontId="23" fillId="0" borderId="33" xfId="0" applyNumberFormat="1" applyFont="1" applyFill="1" applyBorder="1" applyAlignment="1" applyProtection="1">
      <alignment horizontal="left" vertical="top" indent="1"/>
      <protection locked="0"/>
    </xf>
    <xf numFmtId="0" fontId="6" fillId="0" borderId="18" xfId="0" applyFont="1" applyBorder="1" applyAlignment="1" applyProtection="1">
      <alignment horizontal="left" vertical="top"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vertical="top" wrapText="1"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13" fillId="0" borderId="23" xfId="0" applyFont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right" vertical="top" indent="2"/>
      <protection hidden="1"/>
    </xf>
    <xf numFmtId="1" fontId="25" fillId="0" borderId="0" xfId="0" applyNumberFormat="1" applyFont="1" applyBorder="1" applyAlignment="1" applyProtection="1">
      <alignment horizontal="left" inden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25" xfId="0" applyFont="1" applyBorder="1" applyAlignment="1" applyProtection="1">
      <alignment vertical="top" wrapText="1"/>
      <protection hidden="1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47" fillId="0" borderId="0" xfId="0" applyFont="1" applyBorder="1" applyAlignment="1" applyProtection="1">
      <alignment horizontal="center" wrapText="1"/>
      <protection hidden="1"/>
    </xf>
    <xf numFmtId="0" fontId="48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1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center" vertical="center" wrapText="1"/>
      <protection hidden="1" locked="0"/>
    </xf>
    <xf numFmtId="0" fontId="26" fillId="0" borderId="18" xfId="0" applyFont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 applyProtection="1">
      <alignment vertical="top" wrapText="1"/>
      <protection hidden="1"/>
    </xf>
    <xf numFmtId="0" fontId="6" fillId="0" borderId="13" xfId="0" applyFont="1" applyBorder="1" applyAlignment="1" applyProtection="1">
      <alignment vertical="top" wrapText="1"/>
      <protection hidden="1"/>
    </xf>
    <xf numFmtId="0" fontId="23" fillId="0" borderId="22" xfId="0" applyFont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11" fillId="0" borderId="13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/>
      <protection hidden="1"/>
    </xf>
    <xf numFmtId="0" fontId="0" fillId="35" borderId="11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14" xfId="0" applyFill="1" applyBorder="1" applyAlignment="1" applyProtection="1">
      <alignment vertical="center"/>
      <protection hidden="1"/>
    </xf>
    <xf numFmtId="0" fontId="0" fillId="35" borderId="12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5" xfId="0" applyFill="1" applyBorder="1" applyAlignment="1" applyProtection="1">
      <alignment vertical="center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35" borderId="22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0" fontId="36" fillId="0" borderId="21" xfId="0" applyFont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4" borderId="10" xfId="0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 vertical="center"/>
      <protection hidden="1"/>
    </xf>
    <xf numFmtId="0" fontId="0" fillId="34" borderId="17" xfId="0" applyFill="1" applyBorder="1" applyAlignment="1" applyProtection="1">
      <alignment vertical="center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36" fillId="0" borderId="11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53" fillId="0" borderId="12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vertical="center" wrapText="1"/>
      <protection hidden="1"/>
    </xf>
    <xf numFmtId="0" fontId="24" fillId="0" borderId="0" xfId="0" applyFont="1" applyAlignment="1" applyProtection="1">
      <alignment horizontal="left" indent="1"/>
      <protection hidden="1"/>
    </xf>
    <xf numFmtId="0" fontId="32" fillId="0" borderId="0" xfId="0" applyFont="1" applyBorder="1" applyAlignment="1" applyProtection="1">
      <alignment horizontal="left" indent="2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55" fillId="0" borderId="0" xfId="0" applyFont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horizontal="center" vertical="center" wrapText="1"/>
      <protection hidden="1" locked="0"/>
    </xf>
    <xf numFmtId="0" fontId="41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 vertical="center"/>
      <protection hidden="1"/>
    </xf>
    <xf numFmtId="0" fontId="41" fillId="33" borderId="10" xfId="0" applyFont="1" applyFill="1" applyBorder="1" applyAlignment="1" applyProtection="1">
      <alignment vertical="center"/>
      <protection hidden="1"/>
    </xf>
    <xf numFmtId="0" fontId="41" fillId="33" borderId="16" xfId="0" applyFont="1" applyFill="1" applyBorder="1" applyAlignment="1" applyProtection="1">
      <alignment vertical="center"/>
      <protection hidden="1"/>
    </xf>
    <xf numFmtId="0" fontId="41" fillId="0" borderId="0" xfId="0" applyFont="1" applyAlignment="1" applyProtection="1">
      <alignment/>
      <protection hidden="1"/>
    </xf>
    <xf numFmtId="0" fontId="57" fillId="0" borderId="0" xfId="0" applyFont="1" applyBorder="1" applyAlignment="1" applyProtection="1">
      <alignment horizontal="center" vertical="center"/>
      <protection hidden="1"/>
    </xf>
    <xf numFmtId="0" fontId="41" fillId="34" borderId="10" xfId="0" applyFont="1" applyFill="1" applyBorder="1" applyAlignment="1" applyProtection="1">
      <alignment vertical="center"/>
      <protection hidden="1"/>
    </xf>
    <xf numFmtId="0" fontId="41" fillId="34" borderId="16" xfId="0" applyFont="1" applyFill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/>
      <protection hidden="1"/>
    </xf>
    <xf numFmtId="0" fontId="0" fillId="0" borderId="13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6" fillId="0" borderId="27" xfId="42" applyBorder="1" applyAlignment="1" applyProtection="1">
      <alignment/>
      <protection hidden="1"/>
    </xf>
    <xf numFmtId="0" fontId="16" fillId="0" borderId="29" xfId="42" applyBorder="1" applyAlignment="1" applyProtection="1">
      <alignment/>
      <protection hidden="1"/>
    </xf>
    <xf numFmtId="0" fontId="16" fillId="0" borderId="26" xfId="42" applyBorder="1" applyAlignment="1" applyProtection="1">
      <alignment/>
      <protection hidden="1"/>
    </xf>
    <xf numFmtId="0" fontId="16" fillId="0" borderId="23" xfId="42" applyBorder="1" applyAlignment="1" applyProtection="1">
      <alignment/>
      <protection hidden="1"/>
    </xf>
    <xf numFmtId="0" fontId="16" fillId="0" borderId="30" xfId="42" applyBorder="1" applyAlignment="1" applyProtection="1">
      <alignment/>
      <protection hidden="1"/>
    </xf>
    <xf numFmtId="0" fontId="16" fillId="0" borderId="31" xfId="42" applyBorder="1" applyAlignment="1" applyProtection="1">
      <alignment/>
      <protection hidden="1"/>
    </xf>
    <xf numFmtId="0" fontId="16" fillId="0" borderId="0" xfId="42" applyAlignment="1" applyProtection="1">
      <alignment horizontal="left" vertical="top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3" fontId="26" fillId="0" borderId="24" xfId="0" applyNumberFormat="1" applyFont="1" applyFill="1" applyBorder="1" applyAlignment="1" applyProtection="1">
      <alignment horizontal="left" vertical="top" indent="1"/>
      <protection locked="0"/>
    </xf>
    <xf numFmtId="0" fontId="26" fillId="0" borderId="24" xfId="0" applyFont="1" applyFill="1" applyBorder="1" applyAlignment="1" applyProtection="1">
      <alignment horizontal="left" vertical="top" indent="1"/>
      <protection locked="0"/>
    </xf>
    <xf numFmtId="0" fontId="26" fillId="0" borderId="34" xfId="0" applyFont="1" applyFill="1" applyBorder="1" applyAlignment="1" applyProtection="1">
      <alignment horizontal="left" vertical="top" indent="1"/>
      <protection locked="0"/>
    </xf>
    <xf numFmtId="0" fontId="23" fillId="0" borderId="20" xfId="0" applyFont="1" applyFill="1" applyBorder="1" applyAlignment="1" applyProtection="1">
      <alignment horizontal="center" vertical="top"/>
      <protection locked="0"/>
    </xf>
    <xf numFmtId="0" fontId="26" fillId="0" borderId="24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26" fillId="0" borderId="20" xfId="0" applyFont="1" applyFill="1" applyBorder="1" applyAlignment="1" applyProtection="1">
      <alignment horizontal="left" vertical="top" indent="1"/>
      <protection locked="0"/>
    </xf>
    <xf numFmtId="0" fontId="26" fillId="0" borderId="33" xfId="0" applyFont="1" applyFill="1" applyBorder="1" applyAlignment="1" applyProtection="1">
      <alignment horizontal="left" vertical="top" indent="1"/>
      <protection locked="0"/>
    </xf>
    <xf numFmtId="0" fontId="45" fillId="33" borderId="35" xfId="0" applyFont="1" applyFill="1" applyBorder="1" applyAlignment="1" applyProtection="1">
      <alignment horizontal="center" vertical="top"/>
      <protection locked="0"/>
    </xf>
    <xf numFmtId="0" fontId="45" fillId="33" borderId="36" xfId="0" applyFont="1" applyFill="1" applyBorder="1" applyAlignment="1" applyProtection="1">
      <alignment horizontal="center" vertical="top"/>
      <protection locked="0"/>
    </xf>
    <xf numFmtId="0" fontId="23" fillId="35" borderId="26" xfId="0" applyFont="1" applyFill="1" applyBorder="1" applyAlignment="1" applyProtection="1">
      <alignment horizontal="center" vertical="top"/>
      <protection hidden="1"/>
    </xf>
    <xf numFmtId="0" fontId="23" fillId="35" borderId="0" xfId="0" applyFont="1" applyFill="1" applyBorder="1" applyAlignment="1" applyProtection="1">
      <alignment horizontal="center" vertical="top"/>
      <protection hidden="1"/>
    </xf>
    <xf numFmtId="0" fontId="23" fillId="35" borderId="23" xfId="0" applyFont="1" applyFill="1" applyBorder="1" applyAlignment="1" applyProtection="1">
      <alignment horizontal="center" vertical="top"/>
      <protection hidden="1"/>
    </xf>
    <xf numFmtId="0" fontId="26" fillId="0" borderId="18" xfId="0" applyFont="1" applyFill="1" applyBorder="1" applyAlignment="1" applyProtection="1">
      <alignment horizontal="left" vertical="top" wrapText="1" indent="1"/>
      <protection locked="0"/>
    </xf>
    <xf numFmtId="0" fontId="26" fillId="0" borderId="37" xfId="0" applyFont="1" applyFill="1" applyBorder="1" applyAlignment="1" applyProtection="1">
      <alignment horizontal="left" vertical="top" wrapText="1" indent="1"/>
      <protection locked="0"/>
    </xf>
    <xf numFmtId="0" fontId="26" fillId="0" borderId="20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top" wrapText="1" indent="1"/>
      <protection locked="0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61" fillId="37" borderId="0" xfId="42" applyFont="1" applyFill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60" fillId="0" borderId="23" xfId="0" applyFont="1" applyBorder="1" applyAlignment="1" applyProtection="1">
      <alignment horizontal="center" vertical="center" wrapText="1"/>
      <protection hidden="1"/>
    </xf>
    <xf numFmtId="0" fontId="46" fillId="33" borderId="27" xfId="0" applyFont="1" applyFill="1" applyBorder="1" applyAlignment="1" applyProtection="1">
      <alignment horizontal="center" vertical="center"/>
      <protection hidden="1"/>
    </xf>
    <xf numFmtId="0" fontId="46" fillId="33" borderId="28" xfId="0" applyFont="1" applyFill="1" applyBorder="1" applyAlignment="1" applyProtection="1">
      <alignment horizontal="center" vertical="center"/>
      <protection hidden="1"/>
    </xf>
    <xf numFmtId="0" fontId="46" fillId="33" borderId="29" xfId="0" applyFont="1" applyFill="1" applyBorder="1" applyAlignment="1" applyProtection="1">
      <alignment horizontal="center" vertical="center"/>
      <protection hidden="1"/>
    </xf>
    <xf numFmtId="0" fontId="46" fillId="33" borderId="30" xfId="0" applyFont="1" applyFill="1" applyBorder="1" applyAlignment="1" applyProtection="1">
      <alignment horizontal="center" vertical="center"/>
      <protection hidden="1"/>
    </xf>
    <xf numFmtId="0" fontId="46" fillId="33" borderId="32" xfId="0" applyFont="1" applyFill="1" applyBorder="1" applyAlignment="1" applyProtection="1">
      <alignment horizontal="center" vertical="center"/>
      <protection hidden="1"/>
    </xf>
    <xf numFmtId="0" fontId="46" fillId="33" borderId="31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10" fillId="0" borderId="22" xfId="0" applyFont="1" applyBorder="1" applyAlignment="1" applyProtection="1">
      <alignment horizont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23" fillId="0" borderId="12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6" fillId="0" borderId="25" xfId="0" applyFont="1" applyBorder="1" applyAlignment="1" applyProtection="1">
      <alignment horizontal="left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vertical="top" wrapText="1"/>
      <protection hidden="1"/>
    </xf>
    <xf numFmtId="0" fontId="47" fillId="0" borderId="16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54" fillId="0" borderId="0" xfId="0" applyFont="1" applyBorder="1" applyAlignment="1" applyProtection="1">
      <alignment horizontal="center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5" xfId="0" applyNumberFormat="1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vertical="top" wrapText="1"/>
      <protection hidden="1"/>
    </xf>
    <xf numFmtId="0" fontId="6" fillId="0" borderId="17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16" xfId="0" applyFont="1" applyBorder="1" applyAlignment="1" applyProtection="1">
      <alignment vertical="top" wrapText="1"/>
      <protection hidden="1"/>
    </xf>
    <xf numFmtId="0" fontId="6" fillId="0" borderId="22" xfId="0" applyFont="1" applyBorder="1" applyAlignment="1" applyProtection="1">
      <alignment vertical="top" wrapText="1"/>
      <protection hidden="1"/>
    </xf>
    <xf numFmtId="0" fontId="6" fillId="0" borderId="25" xfId="0" applyFont="1" applyBorder="1" applyAlignment="1" applyProtection="1">
      <alignment vertical="top" wrapText="1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10" fillId="0" borderId="17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10" fillId="0" borderId="16" xfId="0" applyFont="1" applyBorder="1" applyAlignment="1" applyProtection="1">
      <alignment horizontal="center" vertical="top" wrapText="1"/>
      <protection hidden="1"/>
    </xf>
    <xf numFmtId="0" fontId="10" fillId="0" borderId="22" xfId="0" applyFont="1" applyBorder="1" applyAlignment="1" applyProtection="1">
      <alignment horizontal="center" vertical="top" wrapText="1"/>
      <protection hidden="1"/>
    </xf>
    <xf numFmtId="0" fontId="10" fillId="0" borderId="25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3" fillId="0" borderId="12" xfId="0" applyFont="1" applyBorder="1" applyAlignment="1" applyProtection="1">
      <alignment horizontal="center" vertical="center" wrapText="1"/>
      <protection hidden="1" locked="0"/>
    </xf>
    <xf numFmtId="0" fontId="23" fillId="0" borderId="13" xfId="0" applyFont="1" applyBorder="1" applyAlignment="1" applyProtection="1">
      <alignment horizontal="center" vertical="center" wrapText="1"/>
      <protection hidden="1" locked="0"/>
    </xf>
    <xf numFmtId="0" fontId="54" fillId="0" borderId="18" xfId="0" applyFont="1" applyBorder="1" applyAlignment="1" applyProtection="1">
      <alignment horizontal="center" wrapText="1"/>
      <protection hidden="1"/>
    </xf>
    <xf numFmtId="0" fontId="26" fillId="0" borderId="13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25" fillId="0" borderId="18" xfId="0" applyFont="1" applyBorder="1" applyAlignment="1" applyProtection="1">
      <alignment/>
      <protection hidden="1"/>
    </xf>
    <xf numFmtId="0" fontId="25" fillId="0" borderId="17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wrapText="1"/>
      <protection hidden="1"/>
    </xf>
    <xf numFmtId="0" fontId="10" fillId="0" borderId="20" xfId="0" applyFont="1" applyBorder="1" applyAlignment="1" applyProtection="1">
      <alignment horizontal="center" wrapText="1"/>
      <protection hidden="1"/>
    </xf>
    <xf numFmtId="0" fontId="10" fillId="0" borderId="25" xfId="0" applyFont="1" applyBorder="1" applyAlignment="1" applyProtection="1">
      <alignment horizontal="center" wrapText="1"/>
      <protection hidden="1"/>
    </xf>
    <xf numFmtId="0" fontId="26" fillId="0" borderId="12" xfId="0" applyFont="1" applyBorder="1" applyAlignment="1" applyProtection="1">
      <alignment horizontal="center" vertical="center" wrapText="1"/>
      <protection hidden="1" locked="0"/>
    </xf>
    <xf numFmtId="0" fontId="26" fillId="0" borderId="13" xfId="0" applyFont="1" applyBorder="1" applyAlignment="1" applyProtection="1">
      <alignment horizontal="center" vertical="center" wrapText="1"/>
      <protection hidden="1" locked="0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top" wrapText="1"/>
      <protection hidden="1"/>
    </xf>
    <xf numFmtId="0" fontId="23" fillId="0" borderId="12" xfId="0" applyFont="1" applyBorder="1" applyAlignment="1" applyProtection="1">
      <alignment horizontal="center" vertical="center"/>
      <protection hidden="1" locked="0"/>
    </xf>
    <xf numFmtId="0" fontId="23" fillId="0" borderId="15" xfId="0" applyFont="1" applyBorder="1" applyAlignment="1" applyProtection="1">
      <alignment horizontal="center" vertical="center"/>
      <protection hidden="1" locked="0"/>
    </xf>
    <xf numFmtId="0" fontId="23" fillId="0" borderId="13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23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25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0" fontId="47" fillId="0" borderId="0" xfId="0" applyFont="1" applyBorder="1" applyAlignment="1" applyProtection="1">
      <alignment horizontal="center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left" vertical="center" wrapText="1" indent="1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/>
    </xf>
    <xf numFmtId="0" fontId="22" fillId="0" borderId="17" xfId="0" applyFont="1" applyBorder="1" applyAlignment="1" applyProtection="1">
      <alignment horizontal="left" vertical="center" wrapText="1" indent="1"/>
      <protection hidden="1"/>
    </xf>
    <xf numFmtId="0" fontId="22" fillId="0" borderId="22" xfId="0" applyFont="1" applyBorder="1" applyAlignment="1" applyProtection="1">
      <alignment horizontal="left" vertical="center" wrapText="1" indent="1"/>
      <protection hidden="1"/>
    </xf>
    <xf numFmtId="0" fontId="22" fillId="0" borderId="20" xfId="0" applyFont="1" applyBorder="1" applyAlignment="1" applyProtection="1">
      <alignment horizontal="left" vertical="center" wrapText="1" indent="1"/>
      <protection hidden="1"/>
    </xf>
    <xf numFmtId="0" fontId="22" fillId="0" borderId="25" xfId="0" applyFont="1" applyBorder="1" applyAlignment="1" applyProtection="1">
      <alignment horizontal="left" vertical="center" wrapText="1" indent="1"/>
      <protection hidden="1"/>
    </xf>
    <xf numFmtId="0" fontId="26" fillId="0" borderId="14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0" fontId="0" fillId="0" borderId="25" xfId="0" applyFont="1" applyBorder="1" applyAlignment="1" applyProtection="1">
      <alignment/>
      <protection hidden="1" locked="0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23" fillId="0" borderId="12" xfId="0" applyFont="1" applyBorder="1" applyAlignment="1" applyProtection="1">
      <alignment horizontal="center" vertical="top"/>
      <protection hidden="1"/>
    </xf>
    <xf numFmtId="0" fontId="23" fillId="0" borderId="13" xfId="0" applyFont="1" applyBorder="1" applyAlignment="1" applyProtection="1">
      <alignment horizontal="center" vertical="top"/>
      <protection hidden="1"/>
    </xf>
    <xf numFmtId="0" fontId="7" fillId="38" borderId="12" xfId="0" applyFont="1" applyFill="1" applyBorder="1" applyAlignment="1" applyProtection="1">
      <alignment horizontal="center" vertical="top"/>
      <protection hidden="1"/>
    </xf>
    <xf numFmtId="0" fontId="7" fillId="38" borderId="15" xfId="0" applyFont="1" applyFill="1" applyBorder="1" applyAlignment="1" applyProtection="1">
      <alignment horizontal="center" vertical="top"/>
      <protection hidden="1"/>
    </xf>
    <xf numFmtId="0" fontId="7" fillId="38" borderId="13" xfId="0" applyFont="1" applyFill="1" applyBorder="1" applyAlignment="1" applyProtection="1">
      <alignment horizontal="center" vertical="top"/>
      <protection hidden="1"/>
    </xf>
    <xf numFmtId="0" fontId="7" fillId="38" borderId="12" xfId="0" applyFont="1" applyFill="1" applyBorder="1" applyAlignment="1" applyProtection="1">
      <alignment horizontal="left" vertical="top"/>
      <protection hidden="1"/>
    </xf>
    <xf numFmtId="0" fontId="7" fillId="38" borderId="15" xfId="0" applyFont="1" applyFill="1" applyBorder="1" applyAlignment="1" applyProtection="1">
      <alignment horizontal="left" vertical="top"/>
      <protection hidden="1"/>
    </xf>
    <xf numFmtId="0" fontId="7" fillId="38" borderId="13" xfId="0" applyFont="1" applyFill="1" applyBorder="1" applyAlignment="1" applyProtection="1">
      <alignment horizontal="left" vertical="top"/>
      <protection hidden="1"/>
    </xf>
    <xf numFmtId="0" fontId="22" fillId="0" borderId="14" xfId="0" applyFont="1" applyBorder="1" applyAlignment="1" applyProtection="1">
      <alignment horizontal="left" vertical="top" wrapText="1" indent="1"/>
      <protection hidden="1"/>
    </xf>
    <xf numFmtId="0" fontId="22" fillId="0" borderId="18" xfId="0" applyFont="1" applyBorder="1" applyAlignment="1" applyProtection="1">
      <alignment horizontal="left" vertical="top" wrapText="1" indent="1"/>
      <protection hidden="1"/>
    </xf>
    <xf numFmtId="0" fontId="22" fillId="0" borderId="17" xfId="0" applyFont="1" applyBorder="1" applyAlignment="1" applyProtection="1">
      <alignment horizontal="left" vertical="top" wrapText="1" indent="1"/>
      <protection hidden="1"/>
    </xf>
    <xf numFmtId="0" fontId="22" fillId="0" borderId="22" xfId="0" applyFont="1" applyBorder="1" applyAlignment="1" applyProtection="1">
      <alignment horizontal="left" vertical="top" wrapText="1" indent="1"/>
      <protection hidden="1"/>
    </xf>
    <xf numFmtId="0" fontId="22" fillId="0" borderId="20" xfId="0" applyFont="1" applyBorder="1" applyAlignment="1" applyProtection="1">
      <alignment horizontal="left" vertical="top" wrapText="1" indent="1"/>
      <protection hidden="1"/>
    </xf>
    <xf numFmtId="0" fontId="22" fillId="0" borderId="25" xfId="0" applyFont="1" applyBorder="1" applyAlignment="1" applyProtection="1">
      <alignment horizontal="left" vertical="top" wrapText="1" inden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23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26" fillId="0" borderId="24" xfId="0" applyFont="1" applyBorder="1" applyAlignment="1" applyProtection="1">
      <alignment horizontal="left" vertical="top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left" vertical="top" wrapText="1" indent="1"/>
      <protection hidden="1"/>
    </xf>
    <xf numFmtId="0" fontId="26" fillId="0" borderId="20" xfId="0" applyFont="1" applyBorder="1" applyAlignment="1" applyProtection="1">
      <alignment horizontal="left" vertical="top" wrapText="1" indent="1"/>
      <protection hidden="1"/>
    </xf>
    <xf numFmtId="0" fontId="23" fillId="0" borderId="20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6" fillId="0" borderId="20" xfId="0" applyFont="1" applyBorder="1" applyAlignment="1" applyProtection="1">
      <alignment horizontal="left" vertical="top" indent="1"/>
      <protection hidden="1"/>
    </xf>
    <xf numFmtId="0" fontId="23" fillId="0" borderId="24" xfId="0" applyFont="1" applyFill="1" applyBorder="1" applyAlignment="1" applyProtection="1">
      <alignment horizontal="left" vertical="top" indent="1"/>
      <protection hidden="1"/>
    </xf>
    <xf numFmtId="0" fontId="26" fillId="0" borderId="24" xfId="0" applyFont="1" applyBorder="1" applyAlignment="1" applyProtection="1">
      <alignment horizontal="right" vertical="top" indent="1"/>
      <protection hidden="1"/>
    </xf>
    <xf numFmtId="0" fontId="26" fillId="0" borderId="24" xfId="0" applyFont="1" applyBorder="1" applyAlignment="1" applyProtection="1">
      <alignment horizontal="left" vertical="top" inden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8" fillId="0" borderId="19" xfId="0" applyFont="1" applyBorder="1" applyAlignment="1" applyProtection="1">
      <alignment horizontal="center" vertical="top" wrapText="1"/>
      <protection hidden="1"/>
    </xf>
    <xf numFmtId="0" fontId="8" fillId="0" borderId="21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" fillId="0" borderId="24" xfId="0" applyFont="1" applyBorder="1" applyAlignment="1" applyProtection="1">
      <alignment horizontal="left" vertical="top" wrapText="1" indent="3"/>
      <protection hidden="1"/>
    </xf>
    <xf numFmtId="0" fontId="2" fillId="0" borderId="21" xfId="0" applyFont="1" applyBorder="1" applyAlignment="1" applyProtection="1">
      <alignment horizontal="left" vertical="top" wrapText="1" indent="3"/>
      <protection hidden="1"/>
    </xf>
    <xf numFmtId="0" fontId="2" fillId="0" borderId="22" xfId="0" applyFont="1" applyBorder="1" applyAlignment="1" applyProtection="1">
      <alignment horizontal="left" vertical="top" wrapText="1" indent="3"/>
      <protection hidden="1"/>
    </xf>
    <xf numFmtId="0" fontId="2" fillId="0" borderId="20" xfId="0" applyFont="1" applyBorder="1" applyAlignment="1" applyProtection="1">
      <alignment horizontal="left" vertical="top" wrapText="1" indent="3"/>
      <protection hidden="1"/>
    </xf>
    <xf numFmtId="0" fontId="2" fillId="0" borderId="25" xfId="0" applyFont="1" applyBorder="1" applyAlignment="1" applyProtection="1">
      <alignment horizontal="left" vertical="top" wrapText="1" indent="3"/>
      <protection hidden="1"/>
    </xf>
    <xf numFmtId="0" fontId="23" fillId="0" borderId="0" xfId="0" applyFont="1" applyAlignment="1" applyProtection="1">
      <alignment horizontal="left" indent="4"/>
      <protection hidden="1"/>
    </xf>
    <xf numFmtId="0" fontId="6" fillId="0" borderId="0" xfId="0" applyFont="1" applyAlignment="1" applyProtection="1">
      <alignment horizontal="left" wrapText="1" indent="1"/>
      <protection hidden="1"/>
    </xf>
    <xf numFmtId="0" fontId="1" fillId="0" borderId="19" xfId="0" applyFont="1" applyBorder="1" applyAlignment="1" applyProtection="1">
      <alignment horizontal="left" vertical="top" wrapText="1" indent="3"/>
      <protection hidden="1"/>
    </xf>
    <xf numFmtId="0" fontId="1" fillId="0" borderId="24" xfId="0" applyFont="1" applyBorder="1" applyAlignment="1" applyProtection="1">
      <alignment horizontal="left" vertical="top" wrapText="1" indent="3"/>
      <protection hidden="1"/>
    </xf>
    <xf numFmtId="0" fontId="1" fillId="0" borderId="21" xfId="0" applyFont="1" applyBorder="1" applyAlignment="1" applyProtection="1">
      <alignment horizontal="left" vertical="top" wrapText="1" indent="3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4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 vertical="top" wrapText="1"/>
    </xf>
    <xf numFmtId="0" fontId="14" fillId="0" borderId="15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58" fillId="0" borderId="0" xfId="0" applyFont="1" applyBorder="1" applyAlignment="1" applyProtection="1">
      <alignment horizontal="left" vertical="top" wrapText="1" indent="1"/>
      <protection hidden="1"/>
    </xf>
    <xf numFmtId="0" fontId="18" fillId="0" borderId="0" xfId="0" applyFont="1" applyAlignment="1" applyProtection="1">
      <alignment horizontal="left" wrapText="1" indent="1"/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59" fillId="0" borderId="0" xfId="0" applyFont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180975</xdr:rowOff>
    </xdr:from>
    <xdr:to>
      <xdr:col>8</xdr:col>
      <xdr:colOff>895350</xdr:colOff>
      <xdr:row>8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38250" y="1504950"/>
          <a:ext cx="6257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</xdr:colOff>
      <xdr:row>278</xdr:row>
      <xdr:rowOff>0</xdr:rowOff>
    </xdr:from>
    <xdr:to>
      <xdr:col>5</xdr:col>
      <xdr:colOff>866775</xdr:colOff>
      <xdr:row>278</xdr:row>
      <xdr:rowOff>0</xdr:rowOff>
    </xdr:to>
    <xdr:sp>
      <xdr:nvSpPr>
        <xdr:cNvPr id="2" name="Line 116"/>
        <xdr:cNvSpPr>
          <a:spLocks/>
        </xdr:cNvSpPr>
      </xdr:nvSpPr>
      <xdr:spPr>
        <a:xfrm>
          <a:off x="2247900" y="70675500"/>
          <a:ext cx="2505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278</xdr:row>
      <xdr:rowOff>0</xdr:rowOff>
    </xdr:from>
    <xdr:to>
      <xdr:col>7</xdr:col>
      <xdr:colOff>561975</xdr:colOff>
      <xdr:row>278</xdr:row>
      <xdr:rowOff>0</xdr:rowOff>
    </xdr:to>
    <xdr:sp>
      <xdr:nvSpPr>
        <xdr:cNvPr id="3" name="Line 117"/>
        <xdr:cNvSpPr>
          <a:spLocks/>
        </xdr:cNvSpPr>
      </xdr:nvSpPr>
      <xdr:spPr>
        <a:xfrm>
          <a:off x="4791075" y="70675500"/>
          <a:ext cx="1466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400050</xdr:colOff>
      <xdr:row>280</xdr:row>
      <xdr:rowOff>0</xdr:rowOff>
    </xdr:from>
    <xdr:to>
      <xdr:col>4</xdr:col>
      <xdr:colOff>676275</xdr:colOff>
      <xdr:row>280</xdr:row>
      <xdr:rowOff>0</xdr:rowOff>
    </xdr:to>
    <xdr:sp>
      <xdr:nvSpPr>
        <xdr:cNvPr id="4" name="Line 118"/>
        <xdr:cNvSpPr>
          <a:spLocks/>
        </xdr:cNvSpPr>
      </xdr:nvSpPr>
      <xdr:spPr>
        <a:xfrm>
          <a:off x="2609850" y="71056500"/>
          <a:ext cx="1228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305</xdr:row>
      <xdr:rowOff>0</xdr:rowOff>
    </xdr:from>
    <xdr:to>
      <xdr:col>8</xdr:col>
      <xdr:colOff>866775</xdr:colOff>
      <xdr:row>305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76133325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304</xdr:row>
      <xdr:rowOff>0</xdr:rowOff>
    </xdr:from>
    <xdr:to>
      <xdr:col>8</xdr:col>
      <xdr:colOff>866775</xdr:colOff>
      <xdr:row>304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75942825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306</xdr:row>
      <xdr:rowOff>0</xdr:rowOff>
    </xdr:from>
    <xdr:to>
      <xdr:col>8</xdr:col>
      <xdr:colOff>866775</xdr:colOff>
      <xdr:row>306</xdr:row>
      <xdr:rowOff>0</xdr:rowOff>
    </xdr:to>
    <xdr:sp>
      <xdr:nvSpPr>
        <xdr:cNvPr id="7" name="Line 123"/>
        <xdr:cNvSpPr>
          <a:spLocks/>
        </xdr:cNvSpPr>
      </xdr:nvSpPr>
      <xdr:spPr>
        <a:xfrm>
          <a:off x="66675" y="76333350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</xdr:colOff>
      <xdr:row>296</xdr:row>
      <xdr:rowOff>171450</xdr:rowOff>
    </xdr:from>
    <xdr:to>
      <xdr:col>4</xdr:col>
      <xdr:colOff>581025</xdr:colOff>
      <xdr:row>296</xdr:row>
      <xdr:rowOff>171450</xdr:rowOff>
    </xdr:to>
    <xdr:sp>
      <xdr:nvSpPr>
        <xdr:cNvPr id="8" name="Line 124"/>
        <xdr:cNvSpPr>
          <a:spLocks/>
        </xdr:cNvSpPr>
      </xdr:nvSpPr>
      <xdr:spPr>
        <a:xfrm>
          <a:off x="2324100" y="74542650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296</xdr:row>
      <xdr:rowOff>171450</xdr:rowOff>
    </xdr:from>
    <xdr:to>
      <xdr:col>8</xdr:col>
      <xdr:colOff>866775</xdr:colOff>
      <xdr:row>296</xdr:row>
      <xdr:rowOff>171450</xdr:rowOff>
    </xdr:to>
    <xdr:sp>
      <xdr:nvSpPr>
        <xdr:cNvPr id="9" name="Line 125"/>
        <xdr:cNvSpPr>
          <a:spLocks/>
        </xdr:cNvSpPr>
      </xdr:nvSpPr>
      <xdr:spPr>
        <a:xfrm>
          <a:off x="3886200" y="74542650"/>
          <a:ext cx="358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283</xdr:row>
      <xdr:rowOff>0</xdr:rowOff>
    </xdr:from>
    <xdr:to>
      <xdr:col>4</xdr:col>
      <xdr:colOff>466725</xdr:colOff>
      <xdr:row>283</xdr:row>
      <xdr:rowOff>0</xdr:rowOff>
    </xdr:to>
    <xdr:sp>
      <xdr:nvSpPr>
        <xdr:cNvPr id="10" name="Line 545"/>
        <xdr:cNvSpPr>
          <a:spLocks/>
        </xdr:cNvSpPr>
      </xdr:nvSpPr>
      <xdr:spPr>
        <a:xfrm>
          <a:off x="1857375" y="7165657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283</xdr:row>
      <xdr:rowOff>0</xdr:rowOff>
    </xdr:from>
    <xdr:to>
      <xdr:col>8</xdr:col>
      <xdr:colOff>866775</xdr:colOff>
      <xdr:row>283</xdr:row>
      <xdr:rowOff>0</xdr:rowOff>
    </xdr:to>
    <xdr:sp>
      <xdr:nvSpPr>
        <xdr:cNvPr id="11" name="Line 125"/>
        <xdr:cNvSpPr>
          <a:spLocks/>
        </xdr:cNvSpPr>
      </xdr:nvSpPr>
      <xdr:spPr>
        <a:xfrm>
          <a:off x="3924300" y="7165657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284</xdr:row>
      <xdr:rowOff>190500</xdr:rowOff>
    </xdr:from>
    <xdr:to>
      <xdr:col>4</xdr:col>
      <xdr:colOff>466725</xdr:colOff>
      <xdr:row>284</xdr:row>
      <xdr:rowOff>190500</xdr:rowOff>
    </xdr:to>
    <xdr:sp>
      <xdr:nvSpPr>
        <xdr:cNvPr id="12" name="Line 547"/>
        <xdr:cNvSpPr>
          <a:spLocks/>
        </xdr:cNvSpPr>
      </xdr:nvSpPr>
      <xdr:spPr>
        <a:xfrm>
          <a:off x="1857375" y="7215187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284</xdr:row>
      <xdr:rowOff>190500</xdr:rowOff>
    </xdr:from>
    <xdr:to>
      <xdr:col>8</xdr:col>
      <xdr:colOff>866775</xdr:colOff>
      <xdr:row>284</xdr:row>
      <xdr:rowOff>190500</xdr:rowOff>
    </xdr:to>
    <xdr:sp>
      <xdr:nvSpPr>
        <xdr:cNvPr id="13" name="Line 125"/>
        <xdr:cNvSpPr>
          <a:spLocks/>
        </xdr:cNvSpPr>
      </xdr:nvSpPr>
      <xdr:spPr>
        <a:xfrm>
          <a:off x="3924300" y="7215187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286</xdr:row>
      <xdr:rowOff>180975</xdr:rowOff>
    </xdr:from>
    <xdr:to>
      <xdr:col>4</xdr:col>
      <xdr:colOff>466725</xdr:colOff>
      <xdr:row>286</xdr:row>
      <xdr:rowOff>180975</xdr:rowOff>
    </xdr:to>
    <xdr:sp>
      <xdr:nvSpPr>
        <xdr:cNvPr id="14" name="Line 549"/>
        <xdr:cNvSpPr>
          <a:spLocks/>
        </xdr:cNvSpPr>
      </xdr:nvSpPr>
      <xdr:spPr>
        <a:xfrm>
          <a:off x="1857375" y="7263765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286</xdr:row>
      <xdr:rowOff>180975</xdr:rowOff>
    </xdr:from>
    <xdr:to>
      <xdr:col>8</xdr:col>
      <xdr:colOff>866775</xdr:colOff>
      <xdr:row>286</xdr:row>
      <xdr:rowOff>180975</xdr:rowOff>
    </xdr:to>
    <xdr:sp>
      <xdr:nvSpPr>
        <xdr:cNvPr id="15" name="Line 125"/>
        <xdr:cNvSpPr>
          <a:spLocks/>
        </xdr:cNvSpPr>
      </xdr:nvSpPr>
      <xdr:spPr>
        <a:xfrm>
          <a:off x="3924300" y="7263765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288</xdr:row>
      <xdr:rowOff>180975</xdr:rowOff>
    </xdr:from>
    <xdr:to>
      <xdr:col>4</xdr:col>
      <xdr:colOff>466725</xdr:colOff>
      <xdr:row>288</xdr:row>
      <xdr:rowOff>180975</xdr:rowOff>
    </xdr:to>
    <xdr:sp>
      <xdr:nvSpPr>
        <xdr:cNvPr id="16" name="Line 551"/>
        <xdr:cNvSpPr>
          <a:spLocks/>
        </xdr:cNvSpPr>
      </xdr:nvSpPr>
      <xdr:spPr>
        <a:xfrm>
          <a:off x="1857375" y="7301865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288</xdr:row>
      <xdr:rowOff>180975</xdr:rowOff>
    </xdr:from>
    <xdr:to>
      <xdr:col>8</xdr:col>
      <xdr:colOff>866775</xdr:colOff>
      <xdr:row>288</xdr:row>
      <xdr:rowOff>180975</xdr:rowOff>
    </xdr:to>
    <xdr:sp>
      <xdr:nvSpPr>
        <xdr:cNvPr id="17" name="Line 125"/>
        <xdr:cNvSpPr>
          <a:spLocks/>
        </xdr:cNvSpPr>
      </xdr:nvSpPr>
      <xdr:spPr>
        <a:xfrm>
          <a:off x="3924300" y="7301865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306</xdr:row>
      <xdr:rowOff>190500</xdr:rowOff>
    </xdr:from>
    <xdr:to>
      <xdr:col>8</xdr:col>
      <xdr:colOff>866775</xdr:colOff>
      <xdr:row>306</xdr:row>
      <xdr:rowOff>190500</xdr:rowOff>
    </xdr:to>
    <xdr:sp>
      <xdr:nvSpPr>
        <xdr:cNvPr id="18" name="Line 123"/>
        <xdr:cNvSpPr>
          <a:spLocks/>
        </xdr:cNvSpPr>
      </xdr:nvSpPr>
      <xdr:spPr>
        <a:xfrm>
          <a:off x="66675" y="76523850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293</xdr:row>
      <xdr:rowOff>171450</xdr:rowOff>
    </xdr:from>
    <xdr:to>
      <xdr:col>8</xdr:col>
      <xdr:colOff>866775</xdr:colOff>
      <xdr:row>293</xdr:row>
      <xdr:rowOff>171450</xdr:rowOff>
    </xdr:to>
    <xdr:sp>
      <xdr:nvSpPr>
        <xdr:cNvPr id="19" name="Line 121"/>
        <xdr:cNvSpPr>
          <a:spLocks/>
        </xdr:cNvSpPr>
      </xdr:nvSpPr>
      <xdr:spPr>
        <a:xfrm>
          <a:off x="66675" y="73952100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showRowColHeaders="0" showZeros="0" tabSelected="1" showOutlineSymbols="0" zoomScalePageLayoutView="0" workbookViewId="0" topLeftCell="A1">
      <selection activeCell="A2" sqref="A2"/>
    </sheetView>
  </sheetViews>
  <sheetFormatPr defaultColWidth="9.125" defaultRowHeight="12.75"/>
  <cols>
    <col min="1" max="1" width="28.625" style="4" customWidth="1"/>
    <col min="2" max="2" width="3.125" style="4" bestFit="1" customWidth="1"/>
    <col min="3" max="3" width="7.50390625" style="4" customWidth="1"/>
    <col min="4" max="4" width="5.875" style="4" customWidth="1"/>
    <col min="5" max="5" width="18.50390625" style="4" customWidth="1"/>
    <col min="6" max="6" width="7.50390625" style="4" customWidth="1"/>
    <col min="7" max="7" width="3.875" style="4" bestFit="1" customWidth="1"/>
    <col min="8" max="8" width="4.625" style="4" customWidth="1"/>
    <col min="9" max="9" width="32.375" style="4" customWidth="1"/>
    <col min="10" max="10" width="19.125" style="4" hidden="1" customWidth="1"/>
    <col min="11" max="11" width="14.00390625" style="4" hidden="1" customWidth="1"/>
    <col min="12" max="12" width="12.625" style="4" hidden="1" customWidth="1"/>
    <col min="13" max="16384" width="9.125" style="4" customWidth="1"/>
  </cols>
  <sheetData>
    <row r="1" spans="1:9" ht="5.25" customHeight="1" thickBot="1">
      <c r="A1" s="151"/>
      <c r="B1" s="152"/>
      <c r="C1" s="152"/>
      <c r="D1" s="152"/>
      <c r="E1" s="152"/>
      <c r="F1" s="152"/>
      <c r="G1" s="152"/>
      <c r="H1" s="152"/>
      <c r="I1" s="153"/>
    </row>
    <row r="2" spans="1:9" ht="16.5" thickBot="1">
      <c r="A2" s="154" t="s">
        <v>265</v>
      </c>
      <c r="B2" s="339">
        <v>1</v>
      </c>
      <c r="C2" s="340"/>
      <c r="D2" s="194"/>
      <c r="E2" s="322" t="str">
        <f aca="true" t="shared" si="0" ref="E2:E13">VLOOKUP(A42,$A$42:$H$53,$B$2+1)</f>
        <v>Балашиха</v>
      </c>
      <c r="F2" s="323"/>
      <c r="G2" s="155"/>
      <c r="H2" s="351" t="str">
        <f>ЭЗ!A1&amp;" 
"&amp;ЭЗ!A2</f>
        <v>Экспертное заключение 
на педагога (учителя, воспитателя, дефектолога) 
специальной (коррекционной) общеобразовательной школы</v>
      </c>
      <c r="I2" s="352"/>
    </row>
    <row r="3" spans="1:9" ht="10.5" customHeight="1">
      <c r="A3" s="156"/>
      <c r="B3" s="194"/>
      <c r="C3" s="194"/>
      <c r="D3" s="194"/>
      <c r="E3" s="324" t="str">
        <f t="shared" si="0"/>
        <v>Железнодорожный</v>
      </c>
      <c r="F3" s="325"/>
      <c r="G3" s="30"/>
      <c r="H3" s="351"/>
      <c r="I3" s="352"/>
    </row>
    <row r="4" spans="1:9" ht="10.5" customHeight="1">
      <c r="A4" s="156"/>
      <c r="B4" s="194"/>
      <c r="C4" s="194"/>
      <c r="D4" s="194"/>
      <c r="E4" s="324" t="str">
        <f t="shared" si="0"/>
        <v>Ногинский</v>
      </c>
      <c r="F4" s="325"/>
      <c r="G4" s="30"/>
      <c r="H4" s="351"/>
      <c r="I4" s="352"/>
    </row>
    <row r="5" spans="1:9" ht="10.5" customHeight="1">
      <c r="A5" s="156"/>
      <c r="B5" s="194"/>
      <c r="C5" s="194"/>
      <c r="D5" s="194"/>
      <c r="E5" s="324" t="str">
        <f t="shared" si="0"/>
        <v>Орехово-Зуево</v>
      </c>
      <c r="F5" s="325"/>
      <c r="G5" s="30"/>
      <c r="H5" s="351"/>
      <c r="I5" s="352"/>
    </row>
    <row r="6" spans="1:9" ht="10.5" customHeight="1">
      <c r="A6" s="156"/>
      <c r="B6" s="194"/>
      <c r="C6" s="194"/>
      <c r="D6" s="194"/>
      <c r="E6" s="324" t="str">
        <f t="shared" si="0"/>
        <v>Орехово-Зуевский</v>
      </c>
      <c r="F6" s="325"/>
      <c r="G6" s="30"/>
      <c r="H6" s="351"/>
      <c r="I6" s="352"/>
    </row>
    <row r="7" spans="1:9" ht="10.5" customHeight="1">
      <c r="A7" s="156"/>
      <c r="B7" s="194"/>
      <c r="C7" s="194"/>
      <c r="D7" s="194"/>
      <c r="E7" s="324" t="str">
        <f t="shared" si="0"/>
        <v>Павлово-Посадский</v>
      </c>
      <c r="F7" s="325"/>
      <c r="G7" s="30"/>
      <c r="H7" s="351"/>
      <c r="I7" s="352"/>
    </row>
    <row r="8" spans="1:9" ht="10.5" customHeight="1">
      <c r="A8" s="156"/>
      <c r="B8" s="194"/>
      <c r="C8" s="194"/>
      <c r="D8" s="194"/>
      <c r="E8" s="324" t="str">
        <f t="shared" si="0"/>
        <v>Реутов</v>
      </c>
      <c r="F8" s="325"/>
      <c r="G8" s="30"/>
      <c r="H8" s="351"/>
      <c r="I8" s="352"/>
    </row>
    <row r="9" spans="1:9" ht="10.5" customHeight="1">
      <c r="A9" s="156"/>
      <c r="B9" s="194"/>
      <c r="C9" s="194"/>
      <c r="D9" s="194"/>
      <c r="E9" s="324" t="str">
        <f t="shared" si="0"/>
        <v>Черноголовка</v>
      </c>
      <c r="F9" s="325"/>
      <c r="G9" s="30"/>
      <c r="H9" s="351"/>
      <c r="I9" s="352"/>
    </row>
    <row r="10" spans="1:9" ht="10.5" customHeight="1">
      <c r="A10" s="156"/>
      <c r="B10" s="194"/>
      <c r="C10" s="194"/>
      <c r="D10" s="194"/>
      <c r="E10" s="324" t="str">
        <f t="shared" si="0"/>
        <v>Электрогорск</v>
      </c>
      <c r="F10" s="325"/>
      <c r="G10" s="30"/>
      <c r="H10" s="351"/>
      <c r="I10" s="352"/>
    </row>
    <row r="11" spans="1:9" ht="10.5" customHeight="1">
      <c r="A11" s="156"/>
      <c r="B11" s="194"/>
      <c r="C11" s="194"/>
      <c r="D11" s="194"/>
      <c r="E11" s="324" t="str">
        <f t="shared" si="0"/>
        <v>Электросталь</v>
      </c>
      <c r="F11" s="325"/>
      <c r="G11" s="30"/>
      <c r="H11" s="351"/>
      <c r="I11" s="352"/>
    </row>
    <row r="12" spans="1:9" ht="10.5" customHeight="1">
      <c r="A12" s="156"/>
      <c r="B12" s="194"/>
      <c r="C12" s="194"/>
      <c r="D12" s="194"/>
      <c r="E12" s="324">
        <f t="shared" si="0"/>
        <v>0</v>
      </c>
      <c r="F12" s="325"/>
      <c r="G12" s="30"/>
      <c r="H12" s="351"/>
      <c r="I12" s="352"/>
    </row>
    <row r="13" spans="1:9" ht="10.5" customHeight="1" thickBot="1">
      <c r="A13" s="156"/>
      <c r="B13" s="194"/>
      <c r="C13" s="194"/>
      <c r="D13" s="194"/>
      <c r="E13" s="326">
        <f t="shared" si="0"/>
        <v>0</v>
      </c>
      <c r="F13" s="327"/>
      <c r="G13" s="30"/>
      <c r="H13" s="351"/>
      <c r="I13" s="352"/>
    </row>
    <row r="14" spans="1:9" ht="10.5" customHeight="1">
      <c r="A14" s="156"/>
      <c r="B14" s="30"/>
      <c r="C14" s="30"/>
      <c r="D14" s="30"/>
      <c r="E14" s="30"/>
      <c r="F14" s="30"/>
      <c r="G14" s="30"/>
      <c r="H14" s="30"/>
      <c r="I14" s="157"/>
    </row>
    <row r="15" spans="1:9" ht="15">
      <c r="A15" s="341" t="s">
        <v>150</v>
      </c>
      <c r="B15" s="342"/>
      <c r="C15" s="342"/>
      <c r="D15" s="342"/>
      <c r="E15" s="342"/>
      <c r="F15" s="342"/>
      <c r="G15" s="342"/>
      <c r="H15" s="342"/>
      <c r="I15" s="343"/>
    </row>
    <row r="16" spans="1:9" ht="12.75">
      <c r="A16" s="156"/>
      <c r="B16" s="30"/>
      <c r="C16" s="30"/>
      <c r="D16" s="30"/>
      <c r="E16" s="30"/>
      <c r="F16" s="30"/>
      <c r="G16" s="30"/>
      <c r="H16" s="30"/>
      <c r="I16" s="157"/>
    </row>
    <row r="17" spans="1:12" ht="15">
      <c r="A17" s="329" t="s">
        <v>151</v>
      </c>
      <c r="B17" s="330"/>
      <c r="C17" s="337"/>
      <c r="D17" s="337"/>
      <c r="E17" s="337"/>
      <c r="F17" s="337"/>
      <c r="G17" s="337"/>
      <c r="H17" s="337"/>
      <c r="I17" s="338"/>
      <c r="J17" s="206">
        <f>IF(LEN(K17)&gt;40,L17,K17)</f>
      </c>
      <c r="K17" s="4">
        <f>PROPER(TRIM(C17))</f>
      </c>
      <c r="L17" s="4">
        <f>IF(K17="","",LEFT(K17,(FIND(" ",K17)+1))&amp;"."&amp;MID(K17,FIND(" ",K17,FIND(" ",K17)+1)+1,1)&amp;".")</f>
      </c>
    </row>
    <row r="18" spans="1:9" ht="15">
      <c r="A18" s="329" t="s">
        <v>249</v>
      </c>
      <c r="B18" s="330"/>
      <c r="C18" s="344"/>
      <c r="D18" s="344"/>
      <c r="E18" s="344"/>
      <c r="F18" s="344"/>
      <c r="G18" s="344"/>
      <c r="H18" s="344"/>
      <c r="I18" s="345"/>
    </row>
    <row r="19" spans="1:9" ht="12.75">
      <c r="A19" s="348"/>
      <c r="B19" s="349"/>
      <c r="C19" s="346"/>
      <c r="D19" s="346"/>
      <c r="E19" s="346"/>
      <c r="F19" s="346"/>
      <c r="G19" s="346"/>
      <c r="H19" s="346"/>
      <c r="I19" s="347"/>
    </row>
    <row r="20" spans="1:9" ht="15">
      <c r="A20" s="329" t="s">
        <v>250</v>
      </c>
      <c r="B20" s="330"/>
      <c r="C20" s="331"/>
      <c r="D20" s="332"/>
      <c r="E20" s="332"/>
      <c r="F20" s="332"/>
      <c r="G20" s="332"/>
      <c r="H20" s="332"/>
      <c r="I20" s="333"/>
    </row>
    <row r="21" spans="1:9" ht="15">
      <c r="A21" s="329" t="s">
        <v>152</v>
      </c>
      <c r="B21" s="330"/>
      <c r="C21" s="330"/>
      <c r="D21" s="335" t="s">
        <v>428</v>
      </c>
      <c r="E21" s="335"/>
      <c r="F21" s="335"/>
      <c r="G21" s="332" t="s">
        <v>96</v>
      </c>
      <c r="H21" s="332"/>
      <c r="I21" s="333"/>
    </row>
    <row r="22" spans="1:9" ht="13.5">
      <c r="A22" s="329" t="s">
        <v>262</v>
      </c>
      <c r="B22" s="330"/>
      <c r="C22" s="330"/>
      <c r="D22" s="195">
        <v>3</v>
      </c>
      <c r="E22" s="195" t="s">
        <v>271</v>
      </c>
      <c r="F22" s="196"/>
      <c r="G22" s="196"/>
      <c r="H22" s="196"/>
      <c r="I22" s="197"/>
    </row>
    <row r="23" spans="1:9" ht="13.5">
      <c r="A23" s="329" t="s">
        <v>263</v>
      </c>
      <c r="B23" s="330"/>
      <c r="C23" s="330"/>
      <c r="D23" s="334" t="s">
        <v>317</v>
      </c>
      <c r="E23" s="334"/>
      <c r="F23" s="336" t="s">
        <v>264</v>
      </c>
      <c r="G23" s="336"/>
      <c r="H23" s="336"/>
      <c r="I23" s="200"/>
    </row>
    <row r="24" spans="1:9" ht="13.5">
      <c r="A24" s="191" t="s">
        <v>153</v>
      </c>
      <c r="B24" s="192"/>
      <c r="C24" s="192"/>
      <c r="D24" s="334" t="s">
        <v>248</v>
      </c>
      <c r="E24" s="334"/>
      <c r="F24" s="70"/>
      <c r="G24" s="70"/>
      <c r="H24" s="70"/>
      <c r="I24" s="198"/>
    </row>
    <row r="25" spans="1:9" ht="12.75">
      <c r="A25" s="156"/>
      <c r="B25" s="30"/>
      <c r="C25" s="30"/>
      <c r="D25" s="30"/>
      <c r="E25" s="30"/>
      <c r="F25" s="30"/>
      <c r="G25" s="30"/>
      <c r="H25" s="30"/>
      <c r="I25" s="157"/>
    </row>
    <row r="26" spans="1:9" ht="13.5">
      <c r="A26" s="341" t="s">
        <v>255</v>
      </c>
      <c r="B26" s="342"/>
      <c r="C26" s="342"/>
      <c r="D26" s="342"/>
      <c r="E26" s="342"/>
      <c r="F26" s="342"/>
      <c r="G26" s="342"/>
      <c r="H26" s="342"/>
      <c r="I26" s="343"/>
    </row>
    <row r="27" spans="1:9" ht="13.5">
      <c r="A27" s="154"/>
      <c r="B27" s="35"/>
      <c r="C27" s="35"/>
      <c r="D27" s="35"/>
      <c r="E27" s="35"/>
      <c r="F27" s="35"/>
      <c r="G27" s="35"/>
      <c r="H27" s="35"/>
      <c r="I27" s="160"/>
    </row>
    <row r="28" spans="1:12" ht="13.5">
      <c r="A28" s="144" t="s">
        <v>239</v>
      </c>
      <c r="B28" s="35"/>
      <c r="C28" s="337"/>
      <c r="D28" s="337"/>
      <c r="E28" s="337"/>
      <c r="F28" s="337"/>
      <c r="G28" s="337"/>
      <c r="H28" s="337"/>
      <c r="I28" s="338"/>
      <c r="J28" s="206">
        <f>IF(LEN(K28)&gt;40,L28,K28)</f>
      </c>
      <c r="K28" s="4">
        <f>PROPER(TRIM(C28))</f>
      </c>
      <c r="L28" s="4">
        <f>IF(K28="","",LEFT(K28,(FIND(" ",K28)+1))&amp;"."&amp;MID(K28,FIND(" ",K28,FIND(" ",K28)+1)+1,1)&amp;".")</f>
      </c>
    </row>
    <row r="29" spans="1:10" ht="16.5">
      <c r="A29" s="144"/>
      <c r="B29" s="35"/>
      <c r="C29" s="359" t="s">
        <v>246</v>
      </c>
      <c r="D29" s="359"/>
      <c r="E29" s="359"/>
      <c r="F29" s="359"/>
      <c r="G29" s="359"/>
      <c r="H29" s="359"/>
      <c r="I29" s="205"/>
      <c r="J29" s="206"/>
    </row>
    <row r="30" spans="1:12" ht="13.5">
      <c r="A30" s="161" t="s">
        <v>251</v>
      </c>
      <c r="B30" s="35"/>
      <c r="C30" s="337"/>
      <c r="D30" s="337"/>
      <c r="E30" s="337"/>
      <c r="F30" s="337"/>
      <c r="G30" s="337"/>
      <c r="H30" s="337"/>
      <c r="I30" s="338"/>
      <c r="J30" s="206">
        <f>IF(LEN(K30)&gt;40,L30,K30)</f>
      </c>
      <c r="K30" s="4">
        <f>PROPER(TRIM(C30))</f>
      </c>
      <c r="L30" s="4">
        <f>IF(K30="","",LEFT(K30,(FIND(" ",K30)+1))&amp;"."&amp;MID(K30,FIND(" ",K30,FIND(" ",K30)+1)+1,1)&amp;".")</f>
      </c>
    </row>
    <row r="31" spans="1:9" ht="16.5">
      <c r="A31" s="161"/>
      <c r="B31" s="35"/>
      <c r="C31" s="359" t="s">
        <v>246</v>
      </c>
      <c r="D31" s="359"/>
      <c r="E31" s="359"/>
      <c r="F31" s="359"/>
      <c r="G31" s="359"/>
      <c r="H31" s="359"/>
      <c r="I31" s="205"/>
    </row>
    <row r="32" spans="1:12" ht="13.5">
      <c r="A32" s="161"/>
      <c r="B32" s="35"/>
      <c r="C32" s="337"/>
      <c r="D32" s="337"/>
      <c r="E32" s="337"/>
      <c r="F32" s="337"/>
      <c r="G32" s="337"/>
      <c r="H32" s="337"/>
      <c r="I32" s="338"/>
      <c r="J32" s="206">
        <f>IF(LEN(K32)&gt;40,L32,K32)</f>
      </c>
      <c r="K32" s="4">
        <f>PROPER(TRIM(C32))</f>
      </c>
      <c r="L32" s="4">
        <f>IF(K32="","",LEFT(K32,(FIND(" ",K32)+1))&amp;"."&amp;MID(K32,FIND(" ",K32,FIND(" ",K32)+1)+1,1)&amp;".")</f>
      </c>
    </row>
    <row r="33" spans="1:9" ht="16.5">
      <c r="A33" s="161"/>
      <c r="B33" s="35"/>
      <c r="C33" s="359" t="s">
        <v>246</v>
      </c>
      <c r="D33" s="359"/>
      <c r="E33" s="359"/>
      <c r="F33" s="359"/>
      <c r="G33" s="359"/>
      <c r="H33" s="359"/>
      <c r="I33" s="205"/>
    </row>
    <row r="34" spans="1:12" ht="13.5">
      <c r="A34" s="162"/>
      <c r="B34" s="163"/>
      <c r="C34" s="337" t="s">
        <v>315</v>
      </c>
      <c r="D34" s="337"/>
      <c r="E34" s="337"/>
      <c r="F34" s="337"/>
      <c r="G34" s="337"/>
      <c r="H34" s="337"/>
      <c r="I34" s="338"/>
      <c r="J34" s="206">
        <f>IF(LEN(K34)&gt;40,L34,K34)</f>
      </c>
      <c r="K34" s="4">
        <f>PROPER(TRIM(C34))</f>
      </c>
      <c r="L34" s="4">
        <f>IF(K34="","",LEFT(K34,(FIND(" ",K34)+1))&amp;"."&amp;MID(K34,FIND(" ",K34,FIND(" ",K34)+1)+1,1)&amp;".")</f>
      </c>
    </row>
    <row r="35" spans="1:9" ht="16.5">
      <c r="A35" s="162"/>
      <c r="B35" s="163"/>
      <c r="C35" s="359" t="s">
        <v>246</v>
      </c>
      <c r="D35" s="359"/>
      <c r="E35" s="359"/>
      <c r="F35" s="359"/>
      <c r="G35" s="359"/>
      <c r="H35" s="359"/>
      <c r="I35" s="205"/>
    </row>
    <row r="36" spans="1:9" ht="12.75">
      <c r="A36" s="156"/>
      <c r="B36" s="30"/>
      <c r="C36" s="30"/>
      <c r="D36" s="30"/>
      <c r="E36" s="30"/>
      <c r="F36" s="30"/>
      <c r="G36" s="30"/>
      <c r="H36" s="30"/>
      <c r="I36" s="157"/>
    </row>
    <row r="37" spans="1:9" ht="15">
      <c r="A37" s="199" t="s">
        <v>253</v>
      </c>
      <c r="B37" s="133" t="s">
        <v>254</v>
      </c>
      <c r="C37" s="64">
        <v>10</v>
      </c>
      <c r="D37" s="125" t="s">
        <v>143</v>
      </c>
      <c r="E37" s="64" t="s">
        <v>316</v>
      </c>
      <c r="F37" s="134"/>
      <c r="G37" s="135">
        <v>20</v>
      </c>
      <c r="H37" s="65">
        <v>12</v>
      </c>
      <c r="I37" s="136" t="s">
        <v>144</v>
      </c>
    </row>
    <row r="38" spans="1:9" ht="13.5" thickBot="1">
      <c r="A38" s="158"/>
      <c r="B38" s="164"/>
      <c r="C38" s="164"/>
      <c r="D38" s="164"/>
      <c r="E38" s="164"/>
      <c r="F38" s="164"/>
      <c r="G38" s="164"/>
      <c r="H38" s="164"/>
      <c r="I38" s="159"/>
    </row>
    <row r="39" spans="1:9" ht="12.75">
      <c r="A39" s="353">
        <f>IF(OR(C17="",C18="",C20="",D21="",G21="",D22="",E22="",D23="",D24="",I23="",C28="",C30="",C37="",E37="",H37="",),"","Перейдите на лист ЭЗ")</f>
      </c>
      <c r="B39" s="354"/>
      <c r="C39" s="354"/>
      <c r="D39" s="354"/>
      <c r="E39" s="354"/>
      <c r="F39" s="354"/>
      <c r="G39" s="354"/>
      <c r="H39" s="354"/>
      <c r="I39" s="355"/>
    </row>
    <row r="40" spans="1:9" ht="13.5" thickBot="1">
      <c r="A40" s="356"/>
      <c r="B40" s="357"/>
      <c r="C40" s="357"/>
      <c r="D40" s="357"/>
      <c r="E40" s="357"/>
      <c r="F40" s="357"/>
      <c r="G40" s="357"/>
      <c r="H40" s="357"/>
      <c r="I40" s="358"/>
    </row>
    <row r="41" spans="2:8" ht="12.75" hidden="1">
      <c r="B41" s="41">
        <v>1</v>
      </c>
      <c r="C41" s="41">
        <v>2</v>
      </c>
      <c r="D41" s="41">
        <v>3</v>
      </c>
      <c r="E41" s="41">
        <v>4</v>
      </c>
      <c r="F41" s="41">
        <v>5</v>
      </c>
      <c r="G41" s="41">
        <v>6</v>
      </c>
      <c r="H41" s="41">
        <v>7</v>
      </c>
    </row>
    <row r="42" spans="1:8" ht="15" hidden="1">
      <c r="A42" s="4">
        <v>1</v>
      </c>
      <c r="B42" s="166" t="s">
        <v>96</v>
      </c>
      <c r="C42" s="167" t="s">
        <v>109</v>
      </c>
      <c r="D42" s="168" t="s">
        <v>110</v>
      </c>
      <c r="E42" s="167" t="s">
        <v>117</v>
      </c>
      <c r="F42" s="166" t="s">
        <v>126</v>
      </c>
      <c r="G42" s="167" t="s">
        <v>130</v>
      </c>
      <c r="H42" s="166" t="s">
        <v>141</v>
      </c>
    </row>
    <row r="43" spans="1:8" ht="15" hidden="1">
      <c r="A43" s="4">
        <v>2</v>
      </c>
      <c r="B43" s="166" t="s">
        <v>97</v>
      </c>
      <c r="C43" s="167" t="s">
        <v>104</v>
      </c>
      <c r="D43" s="168" t="s">
        <v>111</v>
      </c>
      <c r="E43" s="167" t="s">
        <v>119</v>
      </c>
      <c r="F43" s="166" t="s">
        <v>124</v>
      </c>
      <c r="G43" s="167" t="s">
        <v>131</v>
      </c>
      <c r="H43" s="166" t="s">
        <v>139</v>
      </c>
    </row>
    <row r="44" spans="1:8" ht="15" hidden="1">
      <c r="A44" s="4">
        <v>3</v>
      </c>
      <c r="B44" s="166" t="s">
        <v>80</v>
      </c>
      <c r="C44" s="167" t="s">
        <v>107</v>
      </c>
      <c r="D44" s="168" t="s">
        <v>112</v>
      </c>
      <c r="E44" s="167" t="s">
        <v>118</v>
      </c>
      <c r="F44" s="166" t="s">
        <v>125</v>
      </c>
      <c r="G44" s="167" t="s">
        <v>129</v>
      </c>
      <c r="H44" s="166" t="s">
        <v>140</v>
      </c>
    </row>
    <row r="45" spans="1:8" ht="15" hidden="1">
      <c r="A45" s="4">
        <v>4</v>
      </c>
      <c r="B45" s="166" t="s">
        <v>98</v>
      </c>
      <c r="C45" s="167" t="s">
        <v>106</v>
      </c>
      <c r="D45" s="168" t="s">
        <v>113</v>
      </c>
      <c r="E45" s="167" t="s">
        <v>120</v>
      </c>
      <c r="F45" s="166" t="s">
        <v>71</v>
      </c>
      <c r="G45" s="167" t="s">
        <v>132</v>
      </c>
      <c r="H45" s="166" t="s">
        <v>70</v>
      </c>
    </row>
    <row r="46" spans="1:8" ht="15" hidden="1">
      <c r="A46" s="4">
        <v>5</v>
      </c>
      <c r="B46" s="166" t="s">
        <v>103</v>
      </c>
      <c r="C46" s="167" t="s">
        <v>105</v>
      </c>
      <c r="D46" s="168" t="s">
        <v>114</v>
      </c>
      <c r="E46" s="167" t="s">
        <v>121</v>
      </c>
      <c r="F46" s="166" t="s">
        <v>73</v>
      </c>
      <c r="G46" s="167" t="s">
        <v>138</v>
      </c>
      <c r="H46" s="166" t="s">
        <v>72</v>
      </c>
    </row>
    <row r="47" spans="1:8" ht="15" hidden="1">
      <c r="A47" s="4">
        <v>6</v>
      </c>
      <c r="B47" s="166" t="s">
        <v>83</v>
      </c>
      <c r="C47" s="167" t="s">
        <v>74</v>
      </c>
      <c r="D47" s="168" t="s">
        <v>115</v>
      </c>
      <c r="E47" s="167" t="s">
        <v>78</v>
      </c>
      <c r="F47" s="166" t="s">
        <v>127</v>
      </c>
      <c r="G47" s="167" t="s">
        <v>133</v>
      </c>
      <c r="H47" s="166" t="s">
        <v>75</v>
      </c>
    </row>
    <row r="48" spans="1:8" ht="15" hidden="1">
      <c r="A48" s="4">
        <v>7</v>
      </c>
      <c r="B48" s="166" t="s">
        <v>99</v>
      </c>
      <c r="C48" s="167" t="s">
        <v>77</v>
      </c>
      <c r="D48" s="168" t="s">
        <v>76</v>
      </c>
      <c r="E48" s="167" t="s">
        <v>86</v>
      </c>
      <c r="F48" s="166" t="s">
        <v>89</v>
      </c>
      <c r="G48" s="167" t="s">
        <v>134</v>
      </c>
      <c r="H48" s="166" t="s">
        <v>82</v>
      </c>
    </row>
    <row r="49" spans="1:8" ht="15" hidden="1">
      <c r="A49" s="4">
        <v>8</v>
      </c>
      <c r="B49" s="166" t="s">
        <v>100</v>
      </c>
      <c r="C49" s="167" t="s">
        <v>108</v>
      </c>
      <c r="D49" s="168" t="s">
        <v>84</v>
      </c>
      <c r="E49" s="167" t="s">
        <v>87</v>
      </c>
      <c r="F49" s="166" t="s">
        <v>91</v>
      </c>
      <c r="G49" s="167" t="s">
        <v>135</v>
      </c>
      <c r="H49" s="166" t="s">
        <v>142</v>
      </c>
    </row>
    <row r="50" spans="1:8" ht="15" hidden="1">
      <c r="A50" s="4">
        <v>9</v>
      </c>
      <c r="B50" s="166" t="s">
        <v>101</v>
      </c>
      <c r="C50" s="167" t="s">
        <v>79</v>
      </c>
      <c r="D50" s="168" t="s">
        <v>116</v>
      </c>
      <c r="E50" s="167" t="s">
        <v>122</v>
      </c>
      <c r="F50" s="166" t="s">
        <v>128</v>
      </c>
      <c r="G50" s="167" t="s">
        <v>88</v>
      </c>
      <c r="H50" s="166" t="s">
        <v>90</v>
      </c>
    </row>
    <row r="51" spans="1:7" ht="15" hidden="1">
      <c r="A51" s="4">
        <v>10</v>
      </c>
      <c r="B51" s="166" t="s">
        <v>102</v>
      </c>
      <c r="C51" s="167" t="s">
        <v>81</v>
      </c>
      <c r="D51" s="168" t="s">
        <v>93</v>
      </c>
      <c r="E51" s="167" t="s">
        <v>95</v>
      </c>
      <c r="F51" s="165"/>
      <c r="G51" s="167" t="s">
        <v>136</v>
      </c>
    </row>
    <row r="52" spans="1:7" ht="15" hidden="1">
      <c r="A52" s="4">
        <v>11</v>
      </c>
      <c r="C52" s="167" t="s">
        <v>85</v>
      </c>
      <c r="D52" s="165"/>
      <c r="E52" s="167" t="s">
        <v>123</v>
      </c>
      <c r="F52" s="165"/>
      <c r="G52" s="167" t="s">
        <v>92</v>
      </c>
    </row>
    <row r="53" spans="1:7" ht="15" hidden="1">
      <c r="A53" s="4">
        <v>12</v>
      </c>
      <c r="C53" s="167" t="s">
        <v>94</v>
      </c>
      <c r="D53" s="165"/>
      <c r="E53" s="165"/>
      <c r="F53" s="165"/>
      <c r="G53" s="167" t="s">
        <v>137</v>
      </c>
    </row>
    <row r="54" spans="3:5" ht="12.75" hidden="1">
      <c r="C54" s="165"/>
      <c r="D54" s="165"/>
      <c r="E54" s="165"/>
    </row>
    <row r="55" spans="3:5" ht="12.75" hidden="1">
      <c r="C55" s="165"/>
      <c r="D55" s="165"/>
      <c r="E55" s="165"/>
    </row>
    <row r="56" spans="3:5" ht="12.75">
      <c r="C56" s="165"/>
      <c r="D56" s="165"/>
      <c r="E56" s="165"/>
    </row>
    <row r="57" spans="1:9" ht="17.25">
      <c r="A57" s="350" t="s">
        <v>448</v>
      </c>
      <c r="B57" s="350"/>
      <c r="C57" s="350"/>
      <c r="D57" s="350"/>
      <c r="E57" s="350"/>
      <c r="F57" s="350"/>
      <c r="G57" s="350"/>
      <c r="H57" s="350"/>
      <c r="I57" s="350"/>
    </row>
    <row r="58" spans="3:5" ht="12.75">
      <c r="C58" s="165"/>
      <c r="D58" s="165"/>
      <c r="E58" s="165"/>
    </row>
    <row r="59" spans="3:5" ht="12.75">
      <c r="C59" s="165"/>
      <c r="D59" s="165"/>
      <c r="E59" s="165"/>
    </row>
    <row r="60" spans="3:5" ht="12.75">
      <c r="C60" s="165"/>
      <c r="D60" s="165"/>
      <c r="E60" s="165"/>
    </row>
    <row r="61" spans="3:5" ht="12.75">
      <c r="C61" s="165"/>
      <c r="D61" s="165"/>
      <c r="E61" s="165"/>
    </row>
    <row r="62" spans="3:5" ht="12.75">
      <c r="C62" s="165"/>
      <c r="D62" s="165"/>
      <c r="E62" s="165"/>
    </row>
    <row r="63" spans="3:5" ht="12.75">
      <c r="C63" s="165"/>
      <c r="D63" s="165"/>
      <c r="E63" s="165"/>
    </row>
    <row r="64" spans="3:5" ht="12.75">
      <c r="C64" s="165"/>
      <c r="D64" s="165"/>
      <c r="E64" s="165"/>
    </row>
    <row r="65" spans="3:5" ht="12.75">
      <c r="C65" s="165"/>
      <c r="D65" s="165"/>
      <c r="E65" s="165"/>
    </row>
    <row r="66" spans="3:5" ht="12.75">
      <c r="C66" s="165"/>
      <c r="D66" s="165"/>
      <c r="E66" s="165"/>
    </row>
    <row r="67" spans="3:5" ht="12.75">
      <c r="C67" s="165"/>
      <c r="D67" s="165"/>
      <c r="E67" s="165"/>
    </row>
  </sheetData>
  <sheetProtection password="CF66" sheet="1" objects="1"/>
  <mergeCells count="29">
    <mergeCell ref="A57:I57"/>
    <mergeCell ref="H2:I13"/>
    <mergeCell ref="A39:I40"/>
    <mergeCell ref="C29:H29"/>
    <mergeCell ref="C31:H31"/>
    <mergeCell ref="C33:H33"/>
    <mergeCell ref="C35:H35"/>
    <mergeCell ref="C30:I30"/>
    <mergeCell ref="C32:I32"/>
    <mergeCell ref="C34:I34"/>
    <mergeCell ref="C28:I28"/>
    <mergeCell ref="B2:C2"/>
    <mergeCell ref="A15:I15"/>
    <mergeCell ref="A26:I26"/>
    <mergeCell ref="A22:C22"/>
    <mergeCell ref="A17:B17"/>
    <mergeCell ref="C17:I17"/>
    <mergeCell ref="A18:B18"/>
    <mergeCell ref="C18:I19"/>
    <mergeCell ref="A19:B19"/>
    <mergeCell ref="A20:B20"/>
    <mergeCell ref="C20:I20"/>
    <mergeCell ref="A23:C23"/>
    <mergeCell ref="D23:E23"/>
    <mergeCell ref="A21:C21"/>
    <mergeCell ref="D24:E24"/>
    <mergeCell ref="D21:F21"/>
    <mergeCell ref="G21:I21"/>
    <mergeCell ref="F23:H23"/>
  </mergeCells>
  <dataValidations count="15">
    <dataValidation allowBlank="1" showInputMessage="1" showErrorMessage="1" promptTitle="Введите" prompt="ФИО полностью" sqref="J29 C17:I17"/>
    <dataValidation type="whole" allowBlank="1" showInputMessage="1" showErrorMessage="1" sqref="C37">
      <formula1>1</formula1>
      <formula2>31</formula2>
    </dataValidation>
    <dataValidation type="list" allowBlank="1" showInputMessage="1" showErrorMessage="1" promptTitle="Воспользуйтесь кнопкой" prompt="справа" sqref="E37">
      <formula1>"сентября, октября, ноября, января, февраля, марта, апреля, мая, июня"</formula1>
    </dataValidation>
    <dataValidation type="whole" allowBlank="1" showInputMessage="1" showErrorMessage="1" promptTitle="Введите число" prompt="от 12 до 25" sqref="H37">
      <formula1>12</formula1>
      <formula2>25</formula2>
    </dataValidation>
    <dataValidation type="list" allowBlank="1" showInputMessage="1" showErrorMessage="1" promptTitle="выберите из списка" prompt="воспользуйтесь кнопкой" sqref="D23:E23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2:C2">
      <formula1>$B$41:$H$41</formula1>
    </dataValidation>
    <dataValidation type="list" allowBlank="1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E22">
      <formula1>"лет, год, года, "</formula1>
    </dataValidation>
    <dataValidation type="whole" allowBlank="1" showInputMessage="1" showErrorMessage="1" promptTitle="Введите" prompt="целое число лет" sqref="D2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2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G21:I21">
      <formula1>$E$2:$E$13</formula1>
    </dataValidation>
    <dataValidation type="list" allowBlank="1" showInputMessage="1" showErrorMessage="1" promptTitle="Выберите из списка" prompt="воспользуйтесь кнопкой" sqref="D24:E24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18:I19">
      <formula1>0</formula1>
      <formula2>122</formula2>
    </dataValidation>
    <dataValidation errorStyle="information" type="textLength" allowBlank="1" showInputMessage="1" showErrorMessage="1" promptTitle="Введите должность" prompt="Например, &#10;учитель русского языка и литературы" errorTitle="Внимание!" error="Длина строки более 60 символов" sqref="C20:I20">
      <formula1>0</formula1>
      <formula2>61</formula2>
    </dataValidation>
    <dataValidation allowBlank="1" showInputMessage="1" showErrorMessage="1" promptTitle="Введите" prompt="ФИО полностью&#10;" sqref="C28 C34 C32 C30"/>
  </dataValidations>
  <hyperlinks>
    <hyperlink ref="E2:F13" location="'общие сведения'!G21" tooltip="Выберите в строке &quot;Муниципальное образование&quot;" display="'общие сведения'!G21"/>
    <hyperlink ref="A57:I57" location="ЭЗ!A1" display="Перейти на лист &quot;ЭЗ&quot;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8"/>
  <sheetViews>
    <sheetView showGridLines="0" showRowColHeaders="0" showOutlineSymbols="0" zoomScaleSheetLayoutView="100" zoomScalePageLayoutView="0" workbookViewId="0" topLeftCell="A1">
      <selection activeCell="A2" sqref="A2:I4"/>
    </sheetView>
  </sheetViews>
  <sheetFormatPr defaultColWidth="9.125" defaultRowHeight="12.75"/>
  <cols>
    <col min="1" max="1" width="5.00390625" style="11" customWidth="1"/>
    <col min="2" max="2" width="10.875" style="186" customWidth="1"/>
    <col min="3" max="3" width="13.125" style="186" customWidth="1"/>
    <col min="4" max="4" width="12.50390625" style="187" customWidth="1"/>
    <col min="5" max="5" width="9.50390625" style="187" customWidth="1"/>
    <col min="6" max="9" width="11.875" style="187" customWidth="1"/>
    <col min="10" max="10" width="6.875" style="4" hidden="1" customWidth="1"/>
    <col min="11" max="11" width="13.625" style="246" hidden="1" customWidth="1"/>
    <col min="12" max="12" width="5.625" style="246" hidden="1" customWidth="1"/>
    <col min="13" max="13" width="5.50390625" style="246" hidden="1" customWidth="1"/>
    <col min="14" max="14" width="11.50390625" style="165" hidden="1" customWidth="1"/>
    <col min="15" max="15" width="4.375" style="4" hidden="1" customWidth="1"/>
    <col min="16" max="16" width="13.00390625" style="4" hidden="1" customWidth="1"/>
    <col min="17" max="17" width="13.875" style="4" customWidth="1"/>
    <col min="18" max="18" width="13.00390625" style="4" customWidth="1"/>
    <col min="19" max="19" width="12.00390625" style="4" customWidth="1"/>
    <col min="20" max="16384" width="9.125" style="4" customWidth="1"/>
  </cols>
  <sheetData>
    <row r="1" spans="1:15" ht="18">
      <c r="A1" s="527" t="s">
        <v>149</v>
      </c>
      <c r="B1" s="527"/>
      <c r="C1" s="527"/>
      <c r="D1" s="527"/>
      <c r="E1" s="527"/>
      <c r="F1" s="527"/>
      <c r="G1" s="527"/>
      <c r="H1" s="527"/>
      <c r="I1" s="527"/>
      <c r="K1" s="245"/>
      <c r="L1" s="252"/>
      <c r="M1" s="296" t="s">
        <v>410</v>
      </c>
      <c r="N1" s="247"/>
      <c r="O1" s="293"/>
    </row>
    <row r="2" spans="1:15" ht="15.75" customHeight="1">
      <c r="A2" s="553" t="s">
        <v>13</v>
      </c>
      <c r="B2" s="553"/>
      <c r="C2" s="553"/>
      <c r="D2" s="553"/>
      <c r="E2" s="553"/>
      <c r="F2" s="553"/>
      <c r="G2" s="553"/>
      <c r="H2" s="553"/>
      <c r="I2" s="553"/>
      <c r="K2" s="245" t="s">
        <v>389</v>
      </c>
      <c r="L2" s="295"/>
      <c r="M2" s="290" t="s">
        <v>392</v>
      </c>
      <c r="N2" s="247"/>
      <c r="O2" s="294">
        <f aca="true" t="shared" si="0" ref="O2:O25">LEN(M2)</f>
        <v>11</v>
      </c>
    </row>
    <row r="3" spans="1:15" ht="15.75" customHeight="1">
      <c r="A3" s="553"/>
      <c r="B3" s="553"/>
      <c r="C3" s="553"/>
      <c r="D3" s="553"/>
      <c r="E3" s="553"/>
      <c r="F3" s="553"/>
      <c r="G3" s="553"/>
      <c r="H3" s="553"/>
      <c r="I3" s="553"/>
      <c r="K3" s="248" t="s">
        <v>406</v>
      </c>
      <c r="L3" s="252"/>
      <c r="M3" s="291" t="s">
        <v>409</v>
      </c>
      <c r="N3" s="249"/>
      <c r="O3" s="294">
        <f t="shared" si="0"/>
        <v>15</v>
      </c>
    </row>
    <row r="4" spans="1:15" ht="7.5" customHeight="1">
      <c r="A4" s="554"/>
      <c r="B4" s="554"/>
      <c r="C4" s="554"/>
      <c r="D4" s="554"/>
      <c r="E4" s="554"/>
      <c r="F4" s="554"/>
      <c r="G4" s="554"/>
      <c r="H4" s="554"/>
      <c r="I4" s="554"/>
      <c r="K4" s="248" t="s">
        <v>391</v>
      </c>
      <c r="L4" s="252"/>
      <c r="M4" s="248" t="s">
        <v>393</v>
      </c>
      <c r="N4" s="249"/>
      <c r="O4" s="294">
        <f t="shared" si="0"/>
        <v>11</v>
      </c>
    </row>
    <row r="5" spans="1:15" ht="9" customHeight="1">
      <c r="A5" s="7"/>
      <c r="E5" s="8"/>
      <c r="F5" s="8"/>
      <c r="G5" s="8"/>
      <c r="H5" s="5"/>
      <c r="I5" s="5"/>
      <c r="K5" s="248" t="s">
        <v>2</v>
      </c>
      <c r="L5" s="252"/>
      <c r="M5" s="248" t="s">
        <v>416</v>
      </c>
      <c r="N5" s="249"/>
      <c r="O5" s="294">
        <f t="shared" si="0"/>
        <v>20</v>
      </c>
    </row>
    <row r="6" spans="1:15" ht="15">
      <c r="A6" s="7" t="s">
        <v>150</v>
      </c>
      <c r="B6" s="7"/>
      <c r="C6" s="7"/>
      <c r="D6" s="7"/>
      <c r="E6" s="7"/>
      <c r="F6" s="7"/>
      <c r="G6" s="328"/>
      <c r="H6" s="8"/>
      <c r="I6" s="8"/>
      <c r="K6" s="248" t="s">
        <v>3</v>
      </c>
      <c r="L6" s="252"/>
      <c r="M6" s="248" t="s">
        <v>417</v>
      </c>
      <c r="N6" s="249"/>
      <c r="O6" s="294">
        <f t="shared" si="0"/>
        <v>28</v>
      </c>
    </row>
    <row r="7" spans="1:15" ht="8.25" customHeight="1">
      <c r="A7" s="7"/>
      <c r="E7" s="8"/>
      <c r="F7" s="8"/>
      <c r="G7" s="8"/>
      <c r="H7" s="8"/>
      <c r="I7" s="8"/>
      <c r="K7" s="248" t="s">
        <v>414</v>
      </c>
      <c r="L7" s="252"/>
      <c r="M7" s="248" t="s">
        <v>418</v>
      </c>
      <c r="N7" s="249"/>
      <c r="O7" s="294">
        <f t="shared" si="0"/>
        <v>29</v>
      </c>
    </row>
    <row r="8" spans="1:15" s="9" customFormat="1" ht="15">
      <c r="A8" s="510" t="s">
        <v>151</v>
      </c>
      <c r="B8" s="510"/>
      <c r="C8" s="510"/>
      <c r="D8" s="529">
        <f>IF('общие сведения'!C17&lt;&gt;"",PROPER(TRIM('общие сведения'!C17)),"")</f>
      </c>
      <c r="E8" s="529"/>
      <c r="F8" s="529"/>
      <c r="G8" s="529"/>
      <c r="H8" s="529"/>
      <c r="I8" s="529"/>
      <c r="K8" s="248" t="s">
        <v>4</v>
      </c>
      <c r="L8" s="252"/>
      <c r="M8" s="248" t="s">
        <v>419</v>
      </c>
      <c r="N8" s="249"/>
      <c r="O8" s="294">
        <f t="shared" si="0"/>
        <v>21</v>
      </c>
    </row>
    <row r="9" spans="1:15" s="9" customFormat="1" ht="15" customHeight="1">
      <c r="A9" s="510" t="s">
        <v>249</v>
      </c>
      <c r="B9" s="510"/>
      <c r="C9" s="517">
        <f>IF(D8="","",TRIM('общие сведения'!C18))</f>
      </c>
      <c r="D9" s="517"/>
      <c r="E9" s="517"/>
      <c r="F9" s="517"/>
      <c r="G9" s="517"/>
      <c r="H9" s="517"/>
      <c r="I9" s="517"/>
      <c r="K9" s="248" t="s">
        <v>5</v>
      </c>
      <c r="L9" s="252"/>
      <c r="M9" s="248" t="s">
        <v>420</v>
      </c>
      <c r="N9" s="253"/>
      <c r="O9" s="294">
        <f t="shared" si="0"/>
        <v>15</v>
      </c>
    </row>
    <row r="10" spans="1:15" s="9" customFormat="1" ht="15">
      <c r="A10" s="37"/>
      <c r="B10" s="213"/>
      <c r="C10" s="518"/>
      <c r="D10" s="518"/>
      <c r="E10" s="518"/>
      <c r="F10" s="518"/>
      <c r="G10" s="518"/>
      <c r="H10" s="518"/>
      <c r="I10" s="518"/>
      <c r="K10" s="248" t="s">
        <v>400</v>
      </c>
      <c r="L10" s="252"/>
      <c r="M10" s="248" t="s">
        <v>401</v>
      </c>
      <c r="N10" s="253"/>
      <c r="O10" s="294">
        <f t="shared" si="0"/>
        <v>8</v>
      </c>
    </row>
    <row r="11" spans="1:15" s="9" customFormat="1" ht="15">
      <c r="A11" s="510" t="s">
        <v>250</v>
      </c>
      <c r="B11" s="510"/>
      <c r="C11" s="532">
        <f>IF(D8="","",LOWER(TRIM('общие сведения'!C20)))</f>
      </c>
      <c r="D11" s="532"/>
      <c r="E11" s="532"/>
      <c r="F11" s="532"/>
      <c r="G11" s="532"/>
      <c r="H11" s="532"/>
      <c r="I11" s="532"/>
      <c r="K11" s="248" t="s">
        <v>415</v>
      </c>
      <c r="L11" s="252"/>
      <c r="M11" s="248" t="s">
        <v>421</v>
      </c>
      <c r="N11" s="253"/>
      <c r="O11" s="294">
        <f t="shared" si="0"/>
        <v>13</v>
      </c>
    </row>
    <row r="12" spans="1:15" s="9" customFormat="1" ht="15">
      <c r="A12" s="510" t="s">
        <v>152</v>
      </c>
      <c r="B12" s="510"/>
      <c r="C12" s="510"/>
      <c r="D12" s="531">
        <f>IF(D8="","",IF('общие сведения'!D21="муниципальный район",'общие сведения'!G21,'общие сведения'!D21))</f>
      </c>
      <c r="E12" s="531"/>
      <c r="F12" s="531"/>
      <c r="G12" s="513">
        <f>IF(D8="","",IF('общие сведения'!D21="муниципальный район",'общие сведения'!D21,'общие сведения'!G21))</f>
      </c>
      <c r="H12" s="513"/>
      <c r="I12" s="513"/>
      <c r="K12" s="248" t="s">
        <v>11</v>
      </c>
      <c r="L12" s="252"/>
      <c r="M12" s="248" t="s">
        <v>422</v>
      </c>
      <c r="N12" s="253"/>
      <c r="O12" s="294">
        <f t="shared" si="0"/>
        <v>9</v>
      </c>
    </row>
    <row r="13" spans="1:15" s="9" customFormat="1" ht="15">
      <c r="A13" s="510" t="s">
        <v>262</v>
      </c>
      <c r="B13" s="510"/>
      <c r="C13" s="510"/>
      <c r="D13" s="85">
        <f>IF(D8="","",'общие сведения'!D22)</f>
      </c>
      <c r="E13" s="85">
        <f>IF(D8="","",'общие сведения'!E22)</f>
      </c>
      <c r="F13" s="73"/>
      <c r="G13" s="73"/>
      <c r="H13" s="73"/>
      <c r="I13" s="73"/>
      <c r="K13" s="248" t="s">
        <v>6</v>
      </c>
      <c r="L13" s="252"/>
      <c r="M13" s="248" t="s">
        <v>423</v>
      </c>
      <c r="N13" s="253"/>
      <c r="O13" s="294">
        <f t="shared" si="0"/>
        <v>25</v>
      </c>
    </row>
    <row r="14" spans="1:15" s="9" customFormat="1" ht="15">
      <c r="A14" s="510" t="s">
        <v>263</v>
      </c>
      <c r="B14" s="510"/>
      <c r="C14" s="510"/>
      <c r="D14" s="510"/>
      <c r="E14" s="519">
        <f>IF(D8&lt;&gt;"",'общие сведения'!D23,"")</f>
      </c>
      <c r="F14" s="519"/>
      <c r="G14" s="520" t="s">
        <v>264</v>
      </c>
      <c r="H14" s="520"/>
      <c r="I14" s="71">
        <f>IF(OR('общие сведения'!I23="",E14=""),"",'общие сведения'!I23)</f>
      </c>
      <c r="J14" s="70"/>
      <c r="K14" s="248" t="s">
        <v>407</v>
      </c>
      <c r="L14" s="252"/>
      <c r="M14" s="248" t="s">
        <v>408</v>
      </c>
      <c r="N14" s="249"/>
      <c r="O14" s="294">
        <f t="shared" si="0"/>
        <v>8</v>
      </c>
    </row>
    <row r="15" spans="1:15" s="9" customFormat="1" ht="15">
      <c r="A15" s="510" t="s">
        <v>153</v>
      </c>
      <c r="B15" s="510"/>
      <c r="C15" s="510"/>
      <c r="D15" s="510"/>
      <c r="E15" s="530">
        <f>IF(D8&lt;&gt;"",'общие сведения'!D24,"")</f>
      </c>
      <c r="F15" s="530"/>
      <c r="G15" s="10"/>
      <c r="H15" s="10"/>
      <c r="I15" s="10"/>
      <c r="K15" s="248" t="s">
        <v>7</v>
      </c>
      <c r="L15" s="252"/>
      <c r="M15" s="248" t="s">
        <v>12</v>
      </c>
      <c r="N15" s="253"/>
      <c r="O15" s="294">
        <f t="shared" si="0"/>
        <v>24</v>
      </c>
    </row>
    <row r="16" spans="1:15" s="9" customFormat="1" ht="15">
      <c r="A16" s="11"/>
      <c r="B16" s="186"/>
      <c r="C16" s="186"/>
      <c r="D16" s="187"/>
      <c r="E16" s="12"/>
      <c r="F16" s="12"/>
      <c r="G16" s="12"/>
      <c r="H16" s="12"/>
      <c r="I16" s="12"/>
      <c r="K16" s="248" t="s">
        <v>8</v>
      </c>
      <c r="L16" s="252"/>
      <c r="M16" s="248" t="s">
        <v>424</v>
      </c>
      <c r="N16" s="253"/>
      <c r="O16" s="294">
        <f t="shared" si="0"/>
        <v>21</v>
      </c>
    </row>
    <row r="17" spans="1:15" ht="63" customHeight="1">
      <c r="A17" s="528" t="s">
        <v>328</v>
      </c>
      <c r="B17" s="528"/>
      <c r="C17" s="528"/>
      <c r="D17" s="528"/>
      <c r="E17" s="528"/>
      <c r="F17" s="528"/>
      <c r="G17" s="528"/>
      <c r="H17" s="528"/>
      <c r="I17" s="528"/>
      <c r="K17" s="248" t="s">
        <v>9</v>
      </c>
      <c r="L17" s="252"/>
      <c r="M17" s="248" t="s">
        <v>425</v>
      </c>
      <c r="N17" s="253"/>
      <c r="O17" s="294">
        <f t="shared" si="0"/>
        <v>18</v>
      </c>
    </row>
    <row r="18" spans="1:15" ht="8.25" customHeight="1">
      <c r="A18" s="6"/>
      <c r="B18" s="214"/>
      <c r="C18" s="214"/>
      <c r="D18" s="214"/>
      <c r="E18" s="13"/>
      <c r="F18" s="13"/>
      <c r="G18" s="13"/>
      <c r="H18" s="13"/>
      <c r="I18" s="13"/>
      <c r="K18" s="248" t="s">
        <v>396</v>
      </c>
      <c r="L18" s="252"/>
      <c r="M18" s="248" t="s">
        <v>397</v>
      </c>
      <c r="N18" s="253"/>
      <c r="O18" s="294">
        <f t="shared" si="0"/>
        <v>13</v>
      </c>
    </row>
    <row r="19" spans="1:15" ht="30" customHeight="1">
      <c r="A19" s="14" t="s">
        <v>161</v>
      </c>
      <c r="B19" s="511" t="s">
        <v>227</v>
      </c>
      <c r="C19" s="511"/>
      <c r="D19" s="511"/>
      <c r="E19" s="511"/>
      <c r="F19" s="511"/>
      <c r="G19" s="511"/>
      <c r="H19" s="511"/>
      <c r="I19" s="511"/>
      <c r="K19" s="248" t="s">
        <v>402</v>
      </c>
      <c r="L19" s="252"/>
      <c r="M19" s="248" t="s">
        <v>403</v>
      </c>
      <c r="N19" s="249"/>
      <c r="O19" s="294">
        <f t="shared" si="0"/>
        <v>9</v>
      </c>
    </row>
    <row r="20" spans="1:15" ht="15" customHeight="1">
      <c r="A20" s="15" t="s">
        <v>223</v>
      </c>
      <c r="B20" s="512" t="s">
        <v>225</v>
      </c>
      <c r="C20" s="512"/>
      <c r="D20" s="512"/>
      <c r="E20" s="512"/>
      <c r="F20" s="512"/>
      <c r="G20" s="512"/>
      <c r="H20" s="512"/>
      <c r="I20" s="512"/>
      <c r="K20" s="248" t="s">
        <v>411</v>
      </c>
      <c r="L20" s="252"/>
      <c r="M20" s="248" t="s">
        <v>412</v>
      </c>
      <c r="N20" s="249"/>
      <c r="O20" s="294">
        <f t="shared" si="0"/>
        <v>28</v>
      </c>
    </row>
    <row r="21" spans="2:15" ht="15" customHeight="1">
      <c r="B21" s="512"/>
      <c r="C21" s="512"/>
      <c r="D21" s="512"/>
      <c r="E21" s="512"/>
      <c r="F21" s="512"/>
      <c r="G21" s="512"/>
      <c r="H21" s="512"/>
      <c r="I21" s="512"/>
      <c r="K21" s="248" t="s">
        <v>398</v>
      </c>
      <c r="L21" s="252"/>
      <c r="M21" s="248" t="s">
        <v>399</v>
      </c>
      <c r="N21" s="249"/>
      <c r="O21" s="294">
        <f t="shared" si="0"/>
        <v>20</v>
      </c>
    </row>
    <row r="22" spans="1:15" ht="15" customHeight="1">
      <c r="A22" s="15" t="s">
        <v>223</v>
      </c>
      <c r="B22" s="500" t="s">
        <v>226</v>
      </c>
      <c r="C22" s="500"/>
      <c r="D22" s="500"/>
      <c r="E22" s="500"/>
      <c r="F22" s="500"/>
      <c r="G22" s="500"/>
      <c r="H22" s="500"/>
      <c r="I22" s="500"/>
      <c r="K22" s="248" t="s">
        <v>390</v>
      </c>
      <c r="L22" s="252"/>
      <c r="M22" s="248" t="s">
        <v>394</v>
      </c>
      <c r="N22" s="249"/>
      <c r="O22" s="294">
        <f t="shared" si="0"/>
        <v>20</v>
      </c>
    </row>
    <row r="23" spans="1:15" ht="15.75">
      <c r="A23" s="17"/>
      <c r="B23" s="500"/>
      <c r="C23" s="500"/>
      <c r="D23" s="500"/>
      <c r="E23" s="500"/>
      <c r="F23" s="500"/>
      <c r="G23" s="500"/>
      <c r="H23" s="500"/>
      <c r="I23" s="500"/>
      <c r="K23" s="248" t="s">
        <v>388</v>
      </c>
      <c r="L23" s="252"/>
      <c r="M23" s="248" t="s">
        <v>395</v>
      </c>
      <c r="N23" s="249"/>
      <c r="O23" s="294">
        <f t="shared" si="0"/>
        <v>7</v>
      </c>
    </row>
    <row r="24" spans="1:15" ht="15.75">
      <c r="A24" s="17"/>
      <c r="B24" s="215"/>
      <c r="C24" s="215"/>
      <c r="D24" s="215"/>
      <c r="E24" s="16"/>
      <c r="F24" s="16"/>
      <c r="G24" s="16"/>
      <c r="H24" s="16"/>
      <c r="I24" s="16"/>
      <c r="K24" s="248" t="s">
        <v>413</v>
      </c>
      <c r="L24" s="58"/>
      <c r="M24" s="248" t="s">
        <v>0</v>
      </c>
      <c r="N24" s="298"/>
      <c r="O24" s="294">
        <f t="shared" si="0"/>
        <v>19</v>
      </c>
    </row>
    <row r="25" spans="1:15" ht="14.25" customHeight="1">
      <c r="A25" s="409" t="s">
        <v>154</v>
      </c>
      <c r="B25" s="379" t="s">
        <v>155</v>
      </c>
      <c r="C25" s="515"/>
      <c r="D25" s="515"/>
      <c r="E25" s="515"/>
      <c r="F25" s="380"/>
      <c r="G25" s="388" t="s">
        <v>156</v>
      </c>
      <c r="H25" s="506"/>
      <c r="I25" s="507"/>
      <c r="J25" s="18"/>
      <c r="K25" s="248" t="s">
        <v>10</v>
      </c>
      <c r="L25" s="58"/>
      <c r="M25" s="248" t="s">
        <v>1</v>
      </c>
      <c r="N25" s="298"/>
      <c r="O25" s="294">
        <f t="shared" si="0"/>
        <v>16</v>
      </c>
    </row>
    <row r="26" spans="1:14" ht="12.75" customHeight="1">
      <c r="A26" s="410"/>
      <c r="B26" s="381"/>
      <c r="C26" s="516"/>
      <c r="D26" s="516"/>
      <c r="E26" s="516"/>
      <c r="F26" s="382"/>
      <c r="G26" s="405" t="s">
        <v>206</v>
      </c>
      <c r="H26" s="508"/>
      <c r="I26" s="509"/>
      <c r="J26" s="18"/>
      <c r="K26" s="292" t="str">
        <f>IF(OR(C11=""),"Ошибка !",VLOOKUP(C11,K1:N23,3))</f>
        <v>Ошибка !</v>
      </c>
      <c r="L26" s="297"/>
      <c r="M26" s="255">
        <f>LEN(K26)</f>
        <v>8</v>
      </c>
      <c r="N26" s="256"/>
    </row>
    <row r="27" spans="1:14" ht="12.75" customHeight="1">
      <c r="A27" s="410"/>
      <c r="B27" s="521" t="s">
        <v>449</v>
      </c>
      <c r="C27" s="522"/>
      <c r="D27" s="522"/>
      <c r="E27" s="522"/>
      <c r="F27" s="523"/>
      <c r="G27" s="407" t="s">
        <v>207</v>
      </c>
      <c r="H27" s="363"/>
      <c r="I27" s="364"/>
      <c r="J27" s="18"/>
      <c r="K27" s="250">
        <f>IF(ISERR(FIND(LEFT(K26,5),C11)),0,1)</f>
        <v>0</v>
      </c>
      <c r="L27" s="501"/>
      <c r="M27" s="502"/>
      <c r="N27" s="256"/>
    </row>
    <row r="28" spans="1:12" ht="12.75" customHeight="1">
      <c r="A28" s="410"/>
      <c r="B28" s="521"/>
      <c r="C28" s="522"/>
      <c r="D28" s="522"/>
      <c r="E28" s="522"/>
      <c r="F28" s="523"/>
      <c r="G28" s="19" t="s">
        <v>157</v>
      </c>
      <c r="H28" s="503" t="s">
        <v>159</v>
      </c>
      <c r="I28" s="503" t="s">
        <v>160</v>
      </c>
      <c r="J28" s="18"/>
      <c r="K28" s="246" t="s">
        <v>258</v>
      </c>
      <c r="L28" s="246" t="s">
        <v>259</v>
      </c>
    </row>
    <row r="29" spans="1:14" ht="12.75" customHeight="1">
      <c r="A29" s="410"/>
      <c r="B29" s="521"/>
      <c r="C29" s="522"/>
      <c r="D29" s="522"/>
      <c r="E29" s="522"/>
      <c r="F29" s="523"/>
      <c r="G29" s="170" t="s">
        <v>158</v>
      </c>
      <c r="H29" s="454"/>
      <c r="I29" s="454"/>
      <c r="J29" s="18"/>
      <c r="L29" s="257">
        <f>SUM(L32:L51)</f>
        <v>500</v>
      </c>
      <c r="M29" s="257">
        <f>SUM(M32:M51)</f>
        <v>0</v>
      </c>
      <c r="N29" s="165">
        <f>SUM(L29:M29)</f>
        <v>500</v>
      </c>
    </row>
    <row r="30" spans="1:13" ht="0.75" customHeight="1">
      <c r="A30" s="410"/>
      <c r="B30" s="521"/>
      <c r="C30" s="522"/>
      <c r="D30" s="522"/>
      <c r="E30" s="522"/>
      <c r="F30" s="523"/>
      <c r="G30" s="20"/>
      <c r="H30" s="185"/>
      <c r="I30" s="185"/>
      <c r="J30" s="18"/>
      <c r="L30" s="258"/>
      <c r="M30" s="258"/>
    </row>
    <row r="31" spans="1:10" ht="12.75" customHeight="1">
      <c r="A31" s="411"/>
      <c r="B31" s="524"/>
      <c r="C31" s="525"/>
      <c r="D31" s="525"/>
      <c r="E31" s="525"/>
      <c r="F31" s="526"/>
      <c r="G31" s="3">
        <v>0</v>
      </c>
      <c r="H31" s="21" t="s">
        <v>330</v>
      </c>
      <c r="I31" s="169" t="s">
        <v>35</v>
      </c>
      <c r="J31" s="18"/>
    </row>
    <row r="32" spans="1:13" ht="15" customHeight="1">
      <c r="A32" s="441" t="s">
        <v>161</v>
      </c>
      <c r="B32" s="504"/>
      <c r="C32" s="445"/>
      <c r="D32" s="445"/>
      <c r="E32" s="445"/>
      <c r="F32" s="446"/>
      <c r="G32" s="453">
        <f>IF(B32="","",IF(AND(H32="",I32=""),0,IF(OR(H32="",I32=""),"","ОШИБКА!")))</f>
      </c>
      <c r="H32" s="436"/>
      <c r="I32" s="436"/>
      <c r="J32" s="18"/>
      <c r="K32" s="246">
        <f>MAX(G32:I35)</f>
        <v>0</v>
      </c>
      <c r="L32" s="259">
        <v>100</v>
      </c>
      <c r="M32" s="260"/>
    </row>
    <row r="33" spans="1:13" ht="15" customHeight="1">
      <c r="A33" s="442"/>
      <c r="B33" s="447"/>
      <c r="C33" s="448"/>
      <c r="D33" s="448"/>
      <c r="E33" s="448"/>
      <c r="F33" s="449"/>
      <c r="G33" s="454"/>
      <c r="H33" s="456"/>
      <c r="I33" s="456"/>
      <c r="J33" s="18"/>
      <c r="L33" s="261"/>
      <c r="M33" s="262"/>
    </row>
    <row r="34" spans="1:13" ht="15" customHeight="1">
      <c r="A34" s="442"/>
      <c r="B34" s="447"/>
      <c r="C34" s="448"/>
      <c r="D34" s="448"/>
      <c r="E34" s="448"/>
      <c r="F34" s="449"/>
      <c r="G34" s="454"/>
      <c r="H34" s="456"/>
      <c r="I34" s="456"/>
      <c r="J34" s="18"/>
      <c r="L34" s="261"/>
      <c r="M34" s="262"/>
    </row>
    <row r="35" spans="1:13" ht="15" customHeight="1">
      <c r="A35" s="443"/>
      <c r="B35" s="450"/>
      <c r="C35" s="451"/>
      <c r="D35" s="451"/>
      <c r="E35" s="451"/>
      <c r="F35" s="452"/>
      <c r="G35" s="455"/>
      <c r="H35" s="361"/>
      <c r="I35" s="361"/>
      <c r="J35" s="18"/>
      <c r="L35" s="261"/>
      <c r="M35" s="262"/>
    </row>
    <row r="36" spans="1:13" ht="15" customHeight="1">
      <c r="A36" s="441" t="s">
        <v>162</v>
      </c>
      <c r="B36" s="444"/>
      <c r="C36" s="445"/>
      <c r="D36" s="445"/>
      <c r="E36" s="445"/>
      <c r="F36" s="446"/>
      <c r="G36" s="453">
        <f>IF(B36="","",IF(AND(H36="",I36=""),0,IF(OR(H36="",I36=""),"","ОШИБКА!")))</f>
      </c>
      <c r="H36" s="436"/>
      <c r="I36" s="436"/>
      <c r="J36" s="18"/>
      <c r="K36" s="246">
        <f>MAX(G36:I39)</f>
        <v>0</v>
      </c>
      <c r="L36" s="259">
        <v>100</v>
      </c>
      <c r="M36" s="262"/>
    </row>
    <row r="37" spans="1:13" ht="15" customHeight="1">
      <c r="A37" s="442"/>
      <c r="B37" s="447"/>
      <c r="C37" s="448"/>
      <c r="D37" s="448"/>
      <c r="E37" s="448"/>
      <c r="F37" s="449"/>
      <c r="G37" s="454"/>
      <c r="H37" s="456"/>
      <c r="I37" s="456"/>
      <c r="J37" s="18"/>
      <c r="L37" s="261"/>
      <c r="M37" s="262"/>
    </row>
    <row r="38" spans="1:13" ht="15" customHeight="1">
      <c r="A38" s="442"/>
      <c r="B38" s="447"/>
      <c r="C38" s="448"/>
      <c r="D38" s="448"/>
      <c r="E38" s="448"/>
      <c r="F38" s="449"/>
      <c r="G38" s="454"/>
      <c r="H38" s="456"/>
      <c r="I38" s="456"/>
      <c r="J38" s="18"/>
      <c r="L38" s="261"/>
      <c r="M38" s="262"/>
    </row>
    <row r="39" spans="1:13" ht="15" customHeight="1">
      <c r="A39" s="443"/>
      <c r="B39" s="450"/>
      <c r="C39" s="451"/>
      <c r="D39" s="451"/>
      <c r="E39" s="451"/>
      <c r="F39" s="452"/>
      <c r="G39" s="455"/>
      <c r="H39" s="361"/>
      <c r="I39" s="361"/>
      <c r="J39" s="18"/>
      <c r="L39" s="261"/>
      <c r="M39" s="262"/>
    </row>
    <row r="40" spans="1:13" ht="15" customHeight="1">
      <c r="A40" s="441" t="s">
        <v>163</v>
      </c>
      <c r="B40" s="444"/>
      <c r="C40" s="445"/>
      <c r="D40" s="445"/>
      <c r="E40" s="445"/>
      <c r="F40" s="446"/>
      <c r="G40" s="453">
        <f>IF(B40="","",IF(AND(H40="",I40=""),0,IF(OR(H40="",I40=""),"","ОШИБКА!")))</f>
      </c>
      <c r="H40" s="436"/>
      <c r="I40" s="436"/>
      <c r="J40" s="18"/>
      <c r="K40" s="246">
        <f>MAX(G40:I43)</f>
        <v>0</v>
      </c>
      <c r="L40" s="260">
        <v>100</v>
      </c>
      <c r="M40" s="262"/>
    </row>
    <row r="41" spans="1:13" ht="15" customHeight="1">
      <c r="A41" s="442"/>
      <c r="B41" s="447"/>
      <c r="C41" s="448"/>
      <c r="D41" s="448"/>
      <c r="E41" s="448"/>
      <c r="F41" s="449"/>
      <c r="G41" s="454"/>
      <c r="H41" s="456"/>
      <c r="I41" s="456"/>
      <c r="J41" s="18"/>
      <c r="L41" s="262"/>
      <c r="M41" s="262"/>
    </row>
    <row r="42" spans="1:13" ht="15" customHeight="1">
      <c r="A42" s="442"/>
      <c r="B42" s="447"/>
      <c r="C42" s="448"/>
      <c r="D42" s="448"/>
      <c r="E42" s="448"/>
      <c r="F42" s="449"/>
      <c r="G42" s="454"/>
      <c r="H42" s="456"/>
      <c r="I42" s="456"/>
      <c r="J42" s="18"/>
      <c r="L42" s="262"/>
      <c r="M42" s="262"/>
    </row>
    <row r="43" spans="1:13" ht="15" customHeight="1">
      <c r="A43" s="443"/>
      <c r="B43" s="450"/>
      <c r="C43" s="451"/>
      <c r="D43" s="451"/>
      <c r="E43" s="451"/>
      <c r="F43" s="452"/>
      <c r="G43" s="455"/>
      <c r="H43" s="361"/>
      <c r="I43" s="361"/>
      <c r="J43" s="18"/>
      <c r="L43" s="263"/>
      <c r="M43" s="262"/>
    </row>
    <row r="44" spans="1:13" ht="15" customHeight="1">
      <c r="A44" s="441" t="s">
        <v>164</v>
      </c>
      <c r="B44" s="444"/>
      <c r="C44" s="445"/>
      <c r="D44" s="445"/>
      <c r="E44" s="445"/>
      <c r="F44" s="446"/>
      <c r="G44" s="453">
        <f>IF(B44="","",IF(AND(H44="",I44=""),0,IF(OR(H44="",I44=""),"","ОШИБКА!")))</f>
      </c>
      <c r="H44" s="436"/>
      <c r="I44" s="436"/>
      <c r="J44" s="18"/>
      <c r="K44" s="246">
        <f>MAX(G44:I47)</f>
        <v>0</v>
      </c>
      <c r="L44" s="261">
        <v>100</v>
      </c>
      <c r="M44" s="262"/>
    </row>
    <row r="45" spans="1:13" ht="15" customHeight="1">
      <c r="A45" s="442"/>
      <c r="B45" s="447"/>
      <c r="C45" s="448"/>
      <c r="D45" s="448"/>
      <c r="E45" s="448"/>
      <c r="F45" s="449"/>
      <c r="G45" s="454"/>
      <c r="H45" s="456"/>
      <c r="I45" s="437"/>
      <c r="J45" s="18"/>
      <c r="L45" s="261"/>
      <c r="M45" s="262"/>
    </row>
    <row r="46" spans="1:13" ht="15" customHeight="1">
      <c r="A46" s="442"/>
      <c r="B46" s="447"/>
      <c r="C46" s="448"/>
      <c r="D46" s="448"/>
      <c r="E46" s="448"/>
      <c r="F46" s="449"/>
      <c r="G46" s="454"/>
      <c r="H46" s="456"/>
      <c r="I46" s="437"/>
      <c r="J46" s="18"/>
      <c r="L46" s="261"/>
      <c r="M46" s="262"/>
    </row>
    <row r="47" spans="1:13" ht="15" customHeight="1">
      <c r="A47" s="443"/>
      <c r="B47" s="450"/>
      <c r="C47" s="451"/>
      <c r="D47" s="451"/>
      <c r="E47" s="451"/>
      <c r="F47" s="452"/>
      <c r="G47" s="455"/>
      <c r="H47" s="361"/>
      <c r="I47" s="438"/>
      <c r="J47" s="18"/>
      <c r="L47" s="264"/>
      <c r="M47" s="262"/>
    </row>
    <row r="48" spans="1:13" ht="15" customHeight="1">
      <c r="A48" s="441" t="s">
        <v>165</v>
      </c>
      <c r="B48" s="444"/>
      <c r="C48" s="445"/>
      <c r="D48" s="445"/>
      <c r="E48" s="445"/>
      <c r="F48" s="446"/>
      <c r="G48" s="453">
        <f>IF(B48="","",IF(AND(H48="",I48=""),0,IF(OR(H48="",I48=""),"","ОШИБКА!")))</f>
      </c>
      <c r="H48" s="436"/>
      <c r="I48" s="436"/>
      <c r="J48" s="18"/>
      <c r="K48" s="246">
        <f>MAX(G48:I51)</f>
        <v>0</v>
      </c>
      <c r="L48" s="261">
        <v>100</v>
      </c>
      <c r="M48" s="262"/>
    </row>
    <row r="49" spans="1:13" ht="15" customHeight="1">
      <c r="A49" s="442"/>
      <c r="B49" s="447"/>
      <c r="C49" s="448"/>
      <c r="D49" s="448"/>
      <c r="E49" s="448"/>
      <c r="F49" s="449"/>
      <c r="G49" s="454"/>
      <c r="H49" s="456"/>
      <c r="I49" s="437"/>
      <c r="J49" s="18"/>
      <c r="L49" s="261"/>
      <c r="M49" s="262"/>
    </row>
    <row r="50" spans="1:13" ht="15" customHeight="1">
      <c r="A50" s="442"/>
      <c r="B50" s="447"/>
      <c r="C50" s="448"/>
      <c r="D50" s="448"/>
      <c r="E50" s="448"/>
      <c r="F50" s="449"/>
      <c r="G50" s="454"/>
      <c r="H50" s="456"/>
      <c r="I50" s="437"/>
      <c r="J50" s="18"/>
      <c r="L50" s="261"/>
      <c r="M50" s="262"/>
    </row>
    <row r="51" spans="1:13" ht="15" customHeight="1">
      <c r="A51" s="443"/>
      <c r="B51" s="450"/>
      <c r="C51" s="451"/>
      <c r="D51" s="451"/>
      <c r="E51" s="451"/>
      <c r="F51" s="452"/>
      <c r="G51" s="455"/>
      <c r="H51" s="361"/>
      <c r="I51" s="438"/>
      <c r="J51" s="18"/>
      <c r="L51" s="264"/>
      <c r="M51" s="263"/>
    </row>
    <row r="52" spans="1:9" ht="3" customHeight="1">
      <c r="A52" s="201"/>
      <c r="B52" s="190"/>
      <c r="C52" s="190"/>
      <c r="D52" s="188"/>
      <c r="E52" s="188"/>
      <c r="F52" s="188"/>
      <c r="G52" s="188"/>
      <c r="H52" s="188"/>
      <c r="I52" s="188"/>
    </row>
    <row r="53" spans="1:9" ht="30" customHeight="1">
      <c r="A53" s="202" t="s">
        <v>162</v>
      </c>
      <c r="B53" s="514" t="s">
        <v>227</v>
      </c>
      <c r="C53" s="514"/>
      <c r="D53" s="514"/>
      <c r="E53" s="514"/>
      <c r="F53" s="514"/>
      <c r="G53" s="514"/>
      <c r="H53" s="514"/>
      <c r="I53" s="514"/>
    </row>
    <row r="54" spans="1:9" ht="15" customHeight="1">
      <c r="A54" s="145" t="s">
        <v>223</v>
      </c>
      <c r="B54" s="500" t="s">
        <v>224</v>
      </c>
      <c r="C54" s="500"/>
      <c r="D54" s="500"/>
      <c r="E54" s="500"/>
      <c r="F54" s="500"/>
      <c r="G54" s="500"/>
      <c r="H54" s="500"/>
      <c r="I54" s="500"/>
    </row>
    <row r="55" spans="1:9" ht="15">
      <c r="A55" s="108"/>
      <c r="B55" s="500"/>
      <c r="C55" s="500"/>
      <c r="D55" s="500"/>
      <c r="E55" s="500"/>
      <c r="F55" s="500"/>
      <c r="G55" s="500"/>
      <c r="H55" s="500"/>
      <c r="I55" s="500"/>
    </row>
    <row r="56" spans="1:9" ht="15" customHeight="1">
      <c r="A56" s="145" t="s">
        <v>223</v>
      </c>
      <c r="B56" s="500" t="s">
        <v>327</v>
      </c>
      <c r="C56" s="500"/>
      <c r="D56" s="500"/>
      <c r="E56" s="500"/>
      <c r="F56" s="500"/>
      <c r="G56" s="500"/>
      <c r="H56" s="500"/>
      <c r="I56" s="500"/>
    </row>
    <row r="57" spans="1:9" ht="15">
      <c r="A57" s="108"/>
      <c r="B57" s="500"/>
      <c r="C57" s="500"/>
      <c r="D57" s="500"/>
      <c r="E57" s="500"/>
      <c r="F57" s="500"/>
      <c r="G57" s="500"/>
      <c r="H57" s="500"/>
      <c r="I57" s="500"/>
    </row>
    <row r="58" spans="1:13" ht="15">
      <c r="A58" s="108"/>
      <c r="B58" s="500" t="s">
        <v>404</v>
      </c>
      <c r="C58" s="500"/>
      <c r="D58" s="500"/>
      <c r="E58" s="500"/>
      <c r="F58" s="500"/>
      <c r="G58" s="500"/>
      <c r="H58" s="500"/>
      <c r="I58" s="500"/>
      <c r="L58" s="265"/>
      <c r="M58" s="266"/>
    </row>
    <row r="59" spans="1:13" ht="15">
      <c r="A59" s="108"/>
      <c r="B59" s="500"/>
      <c r="C59" s="500"/>
      <c r="D59" s="500"/>
      <c r="E59" s="500"/>
      <c r="F59" s="500"/>
      <c r="G59" s="500"/>
      <c r="H59" s="500"/>
      <c r="I59" s="500"/>
      <c r="L59" s="267" t="s">
        <v>259</v>
      </c>
      <c r="M59" s="268"/>
    </row>
    <row r="60" spans="1:13" ht="6.75" customHeight="1">
      <c r="A60" s="203"/>
      <c r="B60" s="216"/>
      <c r="C60" s="216"/>
      <c r="D60" s="216"/>
      <c r="E60" s="84"/>
      <c r="F60" s="84"/>
      <c r="G60" s="84"/>
      <c r="H60" s="84"/>
      <c r="I60" s="84"/>
      <c r="L60" s="267"/>
      <c r="M60" s="268"/>
    </row>
    <row r="61" spans="1:14" s="22" customFormat="1" ht="14.25" customHeight="1">
      <c r="A61" s="409" t="s">
        <v>256</v>
      </c>
      <c r="B61" s="379" t="s">
        <v>166</v>
      </c>
      <c r="C61" s="380"/>
      <c r="D61" s="385" t="s">
        <v>214</v>
      </c>
      <c r="E61" s="388" t="s">
        <v>167</v>
      </c>
      <c r="F61" s="389"/>
      <c r="G61" s="389"/>
      <c r="H61" s="389"/>
      <c r="I61" s="390"/>
      <c r="K61" s="246"/>
      <c r="L61" s="269"/>
      <c r="M61" s="269" t="s">
        <v>260</v>
      </c>
      <c r="N61" s="246"/>
    </row>
    <row r="62" spans="1:16" s="22" customFormat="1" ht="12.75">
      <c r="A62" s="410"/>
      <c r="B62" s="381"/>
      <c r="C62" s="382"/>
      <c r="D62" s="386"/>
      <c r="E62" s="407" t="s">
        <v>168</v>
      </c>
      <c r="F62" s="435"/>
      <c r="G62" s="435"/>
      <c r="H62" s="435"/>
      <c r="I62" s="408"/>
      <c r="K62" s="246"/>
      <c r="L62" s="270">
        <f>SUM(L73:L188)</f>
        <v>2230</v>
      </c>
      <c r="M62" s="271">
        <f>SUM(M73:M188)</f>
        <v>1730</v>
      </c>
      <c r="N62" s="272">
        <f>SUM(L62:M62)</f>
        <v>3960</v>
      </c>
      <c r="O62" s="60" t="s">
        <v>261</v>
      </c>
      <c r="P62" s="60"/>
    </row>
    <row r="63" spans="1:14" s="22" customFormat="1" ht="12.75" customHeight="1">
      <c r="A63" s="411"/>
      <c r="B63" s="383"/>
      <c r="C63" s="384"/>
      <c r="D63" s="387"/>
      <c r="E63" s="3">
        <v>0</v>
      </c>
      <c r="F63" s="72" t="s">
        <v>31</v>
      </c>
      <c r="G63" s="3" t="s">
        <v>32</v>
      </c>
      <c r="H63" s="3" t="s">
        <v>169</v>
      </c>
      <c r="I63" s="3" t="s">
        <v>33</v>
      </c>
      <c r="K63" s="246"/>
      <c r="L63" s="248"/>
      <c r="M63" s="249"/>
      <c r="N63" s="246"/>
    </row>
    <row r="64" spans="1:13" ht="12.75" customHeight="1">
      <c r="A64" s="486" t="s">
        <v>170</v>
      </c>
      <c r="B64" s="494" t="s">
        <v>171</v>
      </c>
      <c r="C64" s="495"/>
      <c r="D64" s="495"/>
      <c r="E64" s="495"/>
      <c r="F64" s="495"/>
      <c r="G64" s="495"/>
      <c r="H64" s="495"/>
      <c r="I64" s="496"/>
      <c r="L64" s="248"/>
      <c r="M64" s="249"/>
    </row>
    <row r="65" spans="1:13" ht="17.25" customHeight="1">
      <c r="A65" s="487"/>
      <c r="B65" s="497"/>
      <c r="C65" s="498"/>
      <c r="D65" s="498"/>
      <c r="E65" s="498"/>
      <c r="F65" s="498"/>
      <c r="G65" s="498"/>
      <c r="H65" s="498"/>
      <c r="I65" s="499"/>
      <c r="L65" s="248"/>
      <c r="M65" s="249"/>
    </row>
    <row r="66" spans="1:13" ht="12.75" customHeight="1">
      <c r="A66" s="483" t="s">
        <v>172</v>
      </c>
      <c r="B66" s="369" t="s">
        <v>333</v>
      </c>
      <c r="C66" s="457"/>
      <c r="D66" s="375" t="s">
        <v>329</v>
      </c>
      <c r="E66" s="365" t="s">
        <v>173</v>
      </c>
      <c r="F66" s="24" t="s">
        <v>34</v>
      </c>
      <c r="G66" s="33" t="s">
        <v>174</v>
      </c>
      <c r="H66" s="24" t="s">
        <v>176</v>
      </c>
      <c r="I66" s="28" t="s">
        <v>177</v>
      </c>
      <c r="L66" s="248"/>
      <c r="M66" s="249"/>
    </row>
    <row r="67" spans="1:13" ht="12.75" customHeight="1">
      <c r="A67" s="484"/>
      <c r="B67" s="458"/>
      <c r="C67" s="459"/>
      <c r="D67" s="376"/>
      <c r="E67" s="366"/>
      <c r="F67" s="25" t="s">
        <v>175</v>
      </c>
      <c r="G67" s="27" t="s">
        <v>175</v>
      </c>
      <c r="H67" s="25" t="s">
        <v>175</v>
      </c>
      <c r="I67" s="26" t="s">
        <v>178</v>
      </c>
      <c r="L67" s="248"/>
      <c r="M67" s="249"/>
    </row>
    <row r="68" spans="1:13" ht="12.75" customHeight="1">
      <c r="A68" s="484"/>
      <c r="B68" s="458"/>
      <c r="C68" s="459"/>
      <c r="D68" s="376"/>
      <c r="E68" s="366"/>
      <c r="F68" s="74"/>
      <c r="G68" s="78"/>
      <c r="H68" s="79"/>
      <c r="I68" s="26" t="s">
        <v>175</v>
      </c>
      <c r="L68" s="248"/>
      <c r="M68" s="249"/>
    </row>
    <row r="69" spans="1:13" ht="6" customHeight="1">
      <c r="A69" s="484"/>
      <c r="B69" s="458"/>
      <c r="C69" s="459"/>
      <c r="D69" s="376"/>
      <c r="E69" s="366"/>
      <c r="F69" s="74"/>
      <c r="G69" s="91"/>
      <c r="H69" s="92"/>
      <c r="I69" s="26"/>
      <c r="L69" s="248"/>
      <c r="M69" s="249"/>
    </row>
    <row r="70" spans="1:13" ht="12.75" customHeight="1">
      <c r="A70" s="484"/>
      <c r="B70" s="458"/>
      <c r="C70" s="459"/>
      <c r="D70" s="376"/>
      <c r="E70" s="366"/>
      <c r="F70" s="82" t="s">
        <v>302</v>
      </c>
      <c r="G70" s="86" t="s">
        <v>303</v>
      </c>
      <c r="H70" s="82" t="s">
        <v>38</v>
      </c>
      <c r="I70" s="87" t="s">
        <v>273</v>
      </c>
      <c r="L70" s="248"/>
      <c r="M70" s="249"/>
    </row>
    <row r="71" spans="1:13" ht="12.75" customHeight="1">
      <c r="A71" s="484"/>
      <c r="B71" s="458"/>
      <c r="C71" s="459"/>
      <c r="D71" s="376"/>
      <c r="E71" s="366"/>
      <c r="F71" s="82" t="s">
        <v>301</v>
      </c>
      <c r="G71" s="86" t="s">
        <v>304</v>
      </c>
      <c r="H71" s="82" t="s">
        <v>36</v>
      </c>
      <c r="I71" s="87" t="s">
        <v>274</v>
      </c>
      <c r="L71" s="248"/>
      <c r="M71" s="249"/>
    </row>
    <row r="72" spans="1:13" ht="12.75" customHeight="1">
      <c r="A72" s="484"/>
      <c r="B72" s="458"/>
      <c r="C72" s="459"/>
      <c r="D72" s="376"/>
      <c r="E72" s="366"/>
      <c r="F72" s="82" t="s">
        <v>40</v>
      </c>
      <c r="G72" s="86" t="s">
        <v>37</v>
      </c>
      <c r="H72" s="82" t="s">
        <v>272</v>
      </c>
      <c r="I72" s="87" t="s">
        <v>275</v>
      </c>
      <c r="L72" s="250"/>
      <c r="M72" s="251"/>
    </row>
    <row r="73" spans="1:13" ht="27.75" customHeight="1">
      <c r="A73" s="484"/>
      <c r="B73" s="458"/>
      <c r="C73" s="459"/>
      <c r="D73" s="376"/>
      <c r="E73" s="366"/>
      <c r="F73" s="88"/>
      <c r="G73" s="89"/>
      <c r="H73" s="88"/>
      <c r="I73" s="87" t="s">
        <v>39</v>
      </c>
      <c r="L73" s="267"/>
      <c r="M73" s="268"/>
    </row>
    <row r="74" spans="1:13" ht="27.75" customHeight="1">
      <c r="A74" s="484"/>
      <c r="B74" s="458"/>
      <c r="C74" s="459"/>
      <c r="D74" s="376"/>
      <c r="E74" s="66"/>
      <c r="F74" s="90"/>
      <c r="G74" s="171"/>
      <c r="H74" s="90"/>
      <c r="I74" s="87"/>
      <c r="L74" s="273"/>
      <c r="M74" s="274"/>
    </row>
    <row r="75" spans="1:13" ht="12.75">
      <c r="A75" s="484"/>
      <c r="B75" s="458"/>
      <c r="C75" s="459"/>
      <c r="D75" s="376"/>
      <c r="E75" s="367">
        <f>IF(AND(F75="",G75="",H75="",I75=""),IF($D$8="","",0),"")</f>
      </c>
      <c r="F75" s="414"/>
      <c r="G75" s="414"/>
      <c r="H75" s="414"/>
      <c r="I75" s="414"/>
      <c r="K75" s="246">
        <f>SUM(E75:I76)</f>
        <v>0</v>
      </c>
      <c r="L75" s="273">
        <v>250</v>
      </c>
      <c r="M75" s="274"/>
    </row>
    <row r="76" spans="1:13" ht="12.75">
      <c r="A76" s="485"/>
      <c r="B76" s="460"/>
      <c r="C76" s="461"/>
      <c r="D76" s="377"/>
      <c r="E76" s="368"/>
      <c r="F76" s="415"/>
      <c r="G76" s="415"/>
      <c r="H76" s="415"/>
      <c r="I76" s="415"/>
      <c r="L76" s="273"/>
      <c r="M76" s="274"/>
    </row>
    <row r="77" spans="1:13" ht="12.75" customHeight="1">
      <c r="A77" s="483" t="s">
        <v>179</v>
      </c>
      <c r="B77" s="369" t="s">
        <v>340</v>
      </c>
      <c r="C77" s="457"/>
      <c r="D77" s="375" t="s">
        <v>299</v>
      </c>
      <c r="E77" s="365" t="s">
        <v>208</v>
      </c>
      <c r="F77" s="23" t="s">
        <v>34</v>
      </c>
      <c r="G77" s="24" t="s">
        <v>174</v>
      </c>
      <c r="H77" s="27" t="s">
        <v>176</v>
      </c>
      <c r="I77" s="24" t="s">
        <v>180</v>
      </c>
      <c r="L77" s="273"/>
      <c r="M77" s="274"/>
    </row>
    <row r="78" spans="1:13" ht="12.75" customHeight="1">
      <c r="A78" s="484"/>
      <c r="B78" s="458"/>
      <c r="C78" s="459"/>
      <c r="D78" s="376"/>
      <c r="E78" s="366"/>
      <c r="F78" s="1" t="s">
        <v>175</v>
      </c>
      <c r="G78" s="25" t="s">
        <v>175</v>
      </c>
      <c r="H78" s="27" t="s">
        <v>175</v>
      </c>
      <c r="I78" s="25" t="s">
        <v>175</v>
      </c>
      <c r="L78" s="273"/>
      <c r="M78" s="274"/>
    </row>
    <row r="79" spans="1:13" ht="6.75" customHeight="1">
      <c r="A79" s="484"/>
      <c r="B79" s="458"/>
      <c r="C79" s="459"/>
      <c r="D79" s="376"/>
      <c r="E79" s="366"/>
      <c r="F79" s="1"/>
      <c r="G79" s="25"/>
      <c r="H79" s="27"/>
      <c r="I79" s="25"/>
      <c r="L79" s="273"/>
      <c r="M79" s="274"/>
    </row>
    <row r="80" spans="1:13" ht="12.75" customHeight="1">
      <c r="A80" s="484"/>
      <c r="B80" s="458"/>
      <c r="C80" s="459"/>
      <c r="D80" s="376"/>
      <c r="E80" s="366"/>
      <c r="F80" s="93" t="s">
        <v>439</v>
      </c>
      <c r="G80" s="82" t="s">
        <v>440</v>
      </c>
      <c r="H80" s="86" t="s">
        <v>434</v>
      </c>
      <c r="I80" s="82" t="s">
        <v>435</v>
      </c>
      <c r="L80" s="273"/>
      <c r="M80" s="274"/>
    </row>
    <row r="81" spans="1:13" ht="12.75" customHeight="1">
      <c r="A81" s="484"/>
      <c r="B81" s="458"/>
      <c r="C81" s="459"/>
      <c r="D81" s="376"/>
      <c r="E81" s="366"/>
      <c r="F81" s="93" t="s">
        <v>441</v>
      </c>
      <c r="G81" s="82" t="s">
        <v>442</v>
      </c>
      <c r="H81" s="86" t="s">
        <v>436</v>
      </c>
      <c r="I81" s="82" t="s">
        <v>437</v>
      </c>
      <c r="L81" s="273"/>
      <c r="M81" s="274"/>
    </row>
    <row r="82" spans="1:13" ht="12.75" customHeight="1">
      <c r="A82" s="484"/>
      <c r="B82" s="458"/>
      <c r="C82" s="459"/>
      <c r="D82" s="376"/>
      <c r="E82" s="366"/>
      <c r="F82" s="93" t="s">
        <v>40</v>
      </c>
      <c r="G82" s="82" t="s">
        <v>37</v>
      </c>
      <c r="H82" s="86" t="s">
        <v>272</v>
      </c>
      <c r="I82" s="82" t="s">
        <v>438</v>
      </c>
      <c r="L82" s="273"/>
      <c r="M82" s="274"/>
    </row>
    <row r="83" spans="1:13" ht="51" customHeight="1">
      <c r="A83" s="484"/>
      <c r="B83" s="458"/>
      <c r="C83" s="459"/>
      <c r="D83" s="376"/>
      <c r="E83" s="378"/>
      <c r="F83" s="104"/>
      <c r="G83" s="94"/>
      <c r="H83" s="104"/>
      <c r="I83" s="83" t="s">
        <v>39</v>
      </c>
      <c r="L83" s="273"/>
      <c r="M83" s="274"/>
    </row>
    <row r="84" spans="1:13" ht="12.75" customHeight="1">
      <c r="A84" s="484"/>
      <c r="B84" s="458"/>
      <c r="C84" s="459"/>
      <c r="D84" s="376"/>
      <c r="E84" s="367">
        <f>IF(AND(F84="",G84="",H84="",I84=""),IF($D$8="","",0),"")</f>
      </c>
      <c r="F84" s="414"/>
      <c r="G84" s="414"/>
      <c r="H84" s="414"/>
      <c r="I84" s="414"/>
      <c r="K84" s="246">
        <f>SUM(E84:I85)</f>
        <v>0</v>
      </c>
      <c r="L84" s="273">
        <v>250</v>
      </c>
      <c r="M84" s="274"/>
    </row>
    <row r="85" spans="1:13" ht="12.75" customHeight="1">
      <c r="A85" s="485"/>
      <c r="B85" s="460"/>
      <c r="C85" s="461"/>
      <c r="D85" s="377"/>
      <c r="E85" s="368"/>
      <c r="F85" s="415"/>
      <c r="G85" s="415"/>
      <c r="H85" s="415"/>
      <c r="I85" s="415"/>
      <c r="L85" s="273"/>
      <c r="M85" s="274"/>
    </row>
    <row r="86" spans="1:13" ht="12.75" customHeight="1">
      <c r="A86" s="483" t="s">
        <v>181</v>
      </c>
      <c r="B86" s="369" t="s">
        <v>27</v>
      </c>
      <c r="C86" s="370"/>
      <c r="D86" s="375" t="s">
        <v>300</v>
      </c>
      <c r="E86" s="365" t="s">
        <v>209</v>
      </c>
      <c r="F86" s="23" t="s">
        <v>34</v>
      </c>
      <c r="G86" s="24" t="s">
        <v>174</v>
      </c>
      <c r="H86" s="33" t="s">
        <v>176</v>
      </c>
      <c r="I86" s="24" t="s">
        <v>180</v>
      </c>
      <c r="L86" s="273"/>
      <c r="M86" s="274"/>
    </row>
    <row r="87" spans="1:13" ht="12.75" customHeight="1">
      <c r="A87" s="484"/>
      <c r="B87" s="371"/>
      <c r="C87" s="372"/>
      <c r="D87" s="376"/>
      <c r="E87" s="366"/>
      <c r="F87" s="1" t="s">
        <v>175</v>
      </c>
      <c r="G87" s="25" t="s">
        <v>175</v>
      </c>
      <c r="H87" s="27" t="s">
        <v>175</v>
      </c>
      <c r="I87" s="25" t="s">
        <v>175</v>
      </c>
      <c r="L87" s="273"/>
      <c r="M87" s="274"/>
    </row>
    <row r="88" spans="1:13" ht="12.75" customHeight="1">
      <c r="A88" s="484"/>
      <c r="B88" s="371"/>
      <c r="C88" s="372"/>
      <c r="D88" s="376"/>
      <c r="E88" s="366"/>
      <c r="F88" s="80"/>
      <c r="G88" s="184"/>
      <c r="H88" s="126"/>
      <c r="I88" s="184"/>
      <c r="L88" s="273"/>
      <c r="M88" s="274"/>
    </row>
    <row r="89" spans="1:13" ht="12.75" customHeight="1">
      <c r="A89" s="484"/>
      <c r="B89" s="371"/>
      <c r="C89" s="372"/>
      <c r="D89" s="376"/>
      <c r="E89" s="366"/>
      <c r="F89" s="93" t="s">
        <v>41</v>
      </c>
      <c r="G89" s="82" t="s">
        <v>44</v>
      </c>
      <c r="H89" s="86" t="s">
        <v>276</v>
      </c>
      <c r="I89" s="82" t="s">
        <v>277</v>
      </c>
      <c r="L89" s="273"/>
      <c r="M89" s="274"/>
    </row>
    <row r="90" spans="1:13" ht="12.75" customHeight="1">
      <c r="A90" s="484"/>
      <c r="B90" s="371"/>
      <c r="C90" s="372"/>
      <c r="D90" s="376"/>
      <c r="E90" s="366"/>
      <c r="F90" s="93" t="s">
        <v>42</v>
      </c>
      <c r="G90" s="82" t="s">
        <v>43</v>
      </c>
      <c r="H90" s="86" t="s">
        <v>278</v>
      </c>
      <c r="I90" s="82" t="s">
        <v>279</v>
      </c>
      <c r="L90" s="273"/>
      <c r="M90" s="274"/>
    </row>
    <row r="91" spans="1:13" ht="12.75" customHeight="1">
      <c r="A91" s="484"/>
      <c r="B91" s="371"/>
      <c r="C91" s="372"/>
      <c r="D91" s="376"/>
      <c r="E91" s="366"/>
      <c r="F91" s="93" t="s">
        <v>40</v>
      </c>
      <c r="G91" s="82" t="s">
        <v>37</v>
      </c>
      <c r="H91" s="86" t="s">
        <v>268</v>
      </c>
      <c r="I91" s="82" t="s">
        <v>280</v>
      </c>
      <c r="L91" s="273"/>
      <c r="M91" s="274"/>
    </row>
    <row r="92" spans="1:13" ht="12.75" customHeight="1">
      <c r="A92" s="484"/>
      <c r="B92" s="371"/>
      <c r="C92" s="372"/>
      <c r="D92" s="376"/>
      <c r="E92" s="366"/>
      <c r="F92" s="93"/>
      <c r="G92" s="82"/>
      <c r="H92" s="86"/>
      <c r="I92" s="555" t="s">
        <v>45</v>
      </c>
      <c r="L92" s="273"/>
      <c r="M92" s="274"/>
    </row>
    <row r="93" spans="1:13" ht="12.75" customHeight="1">
      <c r="A93" s="484"/>
      <c r="B93" s="371"/>
      <c r="C93" s="372"/>
      <c r="D93" s="376"/>
      <c r="E93" s="366"/>
      <c r="F93" s="93"/>
      <c r="G93" s="82"/>
      <c r="H93" s="86"/>
      <c r="I93" s="555"/>
      <c r="L93" s="273"/>
      <c r="M93" s="274"/>
    </row>
    <row r="94" spans="1:13" ht="12.75" customHeight="1">
      <c r="A94" s="484"/>
      <c r="B94" s="217"/>
      <c r="C94" s="218"/>
      <c r="D94" s="376"/>
      <c r="E94" s="366"/>
      <c r="F94" s="93"/>
      <c r="G94" s="82"/>
      <c r="H94" s="86"/>
      <c r="I94" s="96"/>
      <c r="L94" s="273"/>
      <c r="M94" s="274"/>
    </row>
    <row r="95" spans="1:13" ht="125.25" customHeight="1">
      <c r="A95" s="484"/>
      <c r="B95" s="439" t="s">
        <v>26</v>
      </c>
      <c r="C95" s="440"/>
      <c r="D95" s="376"/>
      <c r="E95" s="378"/>
      <c r="F95" s="95"/>
      <c r="G95" s="94"/>
      <c r="H95" s="104"/>
      <c r="I95" s="147"/>
      <c r="L95" s="273"/>
      <c r="M95" s="274"/>
    </row>
    <row r="96" spans="1:13" ht="12.75" customHeight="1">
      <c r="A96" s="484"/>
      <c r="B96" s="80"/>
      <c r="C96" s="219"/>
      <c r="D96" s="376"/>
      <c r="E96" s="367">
        <f>IF(AND(F96="",G96="",H96="",I96=""),IF($D$8="","",0),"")</f>
      </c>
      <c r="F96" s="414"/>
      <c r="G96" s="414"/>
      <c r="H96" s="414"/>
      <c r="I96" s="414"/>
      <c r="K96" s="246">
        <f>SUM(E96:I97)</f>
        <v>0</v>
      </c>
      <c r="L96" s="273">
        <v>250</v>
      </c>
      <c r="M96" s="274"/>
    </row>
    <row r="97" spans="1:13" ht="12.75" customHeight="1">
      <c r="A97" s="485"/>
      <c r="B97" s="149"/>
      <c r="C97" s="220"/>
      <c r="D97" s="377"/>
      <c r="E97" s="368"/>
      <c r="F97" s="415"/>
      <c r="G97" s="415"/>
      <c r="H97" s="415"/>
      <c r="I97" s="415"/>
      <c r="L97" s="273"/>
      <c r="M97" s="274"/>
    </row>
    <row r="98" spans="1:13" ht="12.75" customHeight="1">
      <c r="A98" s="483" t="s">
        <v>183</v>
      </c>
      <c r="B98" s="369" t="s">
        <v>334</v>
      </c>
      <c r="C98" s="457"/>
      <c r="D98" s="375" t="s">
        <v>342</v>
      </c>
      <c r="E98" s="365" t="s">
        <v>173</v>
      </c>
      <c r="F98" s="23" t="s">
        <v>34</v>
      </c>
      <c r="G98" s="24" t="s">
        <v>174</v>
      </c>
      <c r="H98" s="33" t="s">
        <v>176</v>
      </c>
      <c r="I98" s="24" t="s">
        <v>46</v>
      </c>
      <c r="L98" s="273"/>
      <c r="M98" s="274"/>
    </row>
    <row r="99" spans="1:13" ht="12.75" customHeight="1">
      <c r="A99" s="484"/>
      <c r="B99" s="458"/>
      <c r="C99" s="459"/>
      <c r="D99" s="376"/>
      <c r="E99" s="366"/>
      <c r="F99" s="1" t="s">
        <v>175</v>
      </c>
      <c r="G99" s="25" t="s">
        <v>175</v>
      </c>
      <c r="H99" s="27" t="s">
        <v>175</v>
      </c>
      <c r="I99" s="25" t="s">
        <v>308</v>
      </c>
      <c r="L99" s="273"/>
      <c r="M99" s="274"/>
    </row>
    <row r="100" spans="1:13" ht="21" customHeight="1">
      <c r="A100" s="484"/>
      <c r="B100" s="458"/>
      <c r="C100" s="459"/>
      <c r="D100" s="376"/>
      <c r="E100" s="366"/>
      <c r="F100" s="74"/>
      <c r="G100" s="74"/>
      <c r="H100" s="74"/>
      <c r="I100" s="25" t="s">
        <v>47</v>
      </c>
      <c r="L100" s="273"/>
      <c r="M100" s="274"/>
    </row>
    <row r="101" spans="1:13" ht="12.75" customHeight="1">
      <c r="A101" s="484"/>
      <c r="B101" s="458"/>
      <c r="C101" s="459"/>
      <c r="D101" s="376"/>
      <c r="E101" s="366"/>
      <c r="F101" s="93" t="s">
        <v>49</v>
      </c>
      <c r="G101" s="93" t="s">
        <v>51</v>
      </c>
      <c r="H101" s="93" t="s">
        <v>55</v>
      </c>
      <c r="I101" s="82" t="s">
        <v>58</v>
      </c>
      <c r="L101" s="273"/>
      <c r="M101" s="274"/>
    </row>
    <row r="102" spans="1:13" ht="12.75" customHeight="1">
      <c r="A102" s="484"/>
      <c r="B102" s="458"/>
      <c r="C102" s="459"/>
      <c r="D102" s="376"/>
      <c r="E102" s="366"/>
      <c r="F102" s="93" t="s">
        <v>48</v>
      </c>
      <c r="G102" s="93" t="s">
        <v>52</v>
      </c>
      <c r="H102" s="93" t="s">
        <v>56</v>
      </c>
      <c r="I102" s="82" t="s">
        <v>57</v>
      </c>
      <c r="L102" s="273"/>
      <c r="M102" s="274"/>
    </row>
    <row r="103" spans="1:13" ht="24">
      <c r="A103" s="484"/>
      <c r="B103" s="458"/>
      <c r="C103" s="459"/>
      <c r="D103" s="376"/>
      <c r="E103" s="366"/>
      <c r="F103" s="93" t="s">
        <v>50</v>
      </c>
      <c r="G103" s="93" t="s">
        <v>53</v>
      </c>
      <c r="H103" s="93" t="s">
        <v>54</v>
      </c>
      <c r="I103" s="82" t="s">
        <v>59</v>
      </c>
      <c r="L103" s="273"/>
      <c r="M103" s="274"/>
    </row>
    <row r="104" spans="1:13" ht="36.75" customHeight="1">
      <c r="A104" s="484"/>
      <c r="B104" s="458"/>
      <c r="C104" s="459"/>
      <c r="D104" s="376"/>
      <c r="E104" s="378"/>
      <c r="F104" s="175"/>
      <c r="G104" s="175"/>
      <c r="H104" s="175"/>
      <c r="I104" s="82" t="s">
        <v>60</v>
      </c>
      <c r="L104" s="273"/>
      <c r="M104" s="274"/>
    </row>
    <row r="105" spans="1:13" ht="10.5" customHeight="1">
      <c r="A105" s="484"/>
      <c r="B105" s="458"/>
      <c r="C105" s="459"/>
      <c r="D105" s="376"/>
      <c r="E105" s="367">
        <f>IF(AND(F105="",G105="",H105="",I105=""),IF($D$8="","",0),"")</f>
      </c>
      <c r="F105" s="414"/>
      <c r="G105" s="414"/>
      <c r="H105" s="414"/>
      <c r="I105" s="414"/>
      <c r="K105" s="246">
        <f>SUM(E105:I106)</f>
        <v>0</v>
      </c>
      <c r="L105" s="273"/>
      <c r="M105" s="274">
        <v>250</v>
      </c>
    </row>
    <row r="106" spans="1:13" ht="10.5" customHeight="1">
      <c r="A106" s="485"/>
      <c r="B106" s="460"/>
      <c r="C106" s="461"/>
      <c r="D106" s="377"/>
      <c r="E106" s="368"/>
      <c r="F106" s="415"/>
      <c r="G106" s="415"/>
      <c r="H106" s="415"/>
      <c r="I106" s="415"/>
      <c r="L106" s="273"/>
      <c r="M106" s="274"/>
    </row>
    <row r="107" spans="1:13" ht="12.75" customHeight="1">
      <c r="A107" s="409" t="s">
        <v>256</v>
      </c>
      <c r="B107" s="379" t="s">
        <v>166</v>
      </c>
      <c r="C107" s="380"/>
      <c r="D107" s="385" t="s">
        <v>214</v>
      </c>
      <c r="E107" s="388" t="s">
        <v>167</v>
      </c>
      <c r="F107" s="389"/>
      <c r="G107" s="389"/>
      <c r="H107" s="389"/>
      <c r="I107" s="390"/>
      <c r="L107" s="273"/>
      <c r="M107" s="274"/>
    </row>
    <row r="108" spans="1:13" ht="12.75" customHeight="1">
      <c r="A108" s="410"/>
      <c r="B108" s="381"/>
      <c r="C108" s="382"/>
      <c r="D108" s="386"/>
      <c r="E108" s="407" t="s">
        <v>168</v>
      </c>
      <c r="F108" s="435"/>
      <c r="G108" s="435"/>
      <c r="H108" s="435"/>
      <c r="I108" s="408"/>
      <c r="L108" s="273"/>
      <c r="M108" s="274"/>
    </row>
    <row r="109" spans="1:13" ht="12.75" customHeight="1">
      <c r="A109" s="411"/>
      <c r="B109" s="383"/>
      <c r="C109" s="384"/>
      <c r="D109" s="387"/>
      <c r="E109" s="433">
        <v>0</v>
      </c>
      <c r="F109" s="433"/>
      <c r="G109" s="433">
        <v>30</v>
      </c>
      <c r="H109" s="433"/>
      <c r="I109" s="433"/>
      <c r="L109" s="273"/>
      <c r="M109" s="274"/>
    </row>
    <row r="110" spans="1:13" ht="12.75" customHeight="1">
      <c r="A110" s="491" t="s">
        <v>186</v>
      </c>
      <c r="B110" s="369" t="s">
        <v>29</v>
      </c>
      <c r="C110" s="457"/>
      <c r="D110" s="375" t="s">
        <v>28</v>
      </c>
      <c r="E110" s="462" t="s">
        <v>317</v>
      </c>
      <c r="F110" s="462"/>
      <c r="G110" s="462" t="s">
        <v>445</v>
      </c>
      <c r="H110" s="462"/>
      <c r="I110" s="462"/>
      <c r="K110" s="55"/>
      <c r="L110" s="273"/>
      <c r="M110" s="274"/>
    </row>
    <row r="111" spans="1:13" ht="24" customHeight="1">
      <c r="A111" s="492"/>
      <c r="B111" s="458"/>
      <c r="C111" s="459"/>
      <c r="D111" s="376"/>
      <c r="E111" s="462"/>
      <c r="F111" s="462"/>
      <c r="G111" s="462"/>
      <c r="H111" s="462"/>
      <c r="I111" s="462"/>
      <c r="K111" s="55"/>
      <c r="L111" s="56"/>
      <c r="M111" s="57"/>
    </row>
    <row r="112" spans="1:13" ht="10.5" customHeight="1">
      <c r="A112" s="492"/>
      <c r="B112" s="458"/>
      <c r="C112" s="459"/>
      <c r="D112" s="376"/>
      <c r="E112" s="434">
        <f>IF(AND(G112=""),IF($D$8="","",0),"")</f>
      </c>
      <c r="F112" s="434"/>
      <c r="G112" s="505"/>
      <c r="H112" s="505"/>
      <c r="I112" s="505"/>
      <c r="K112" s="55">
        <f>SUM(E112:I113)</f>
        <v>0</v>
      </c>
      <c r="L112" s="56">
        <v>30</v>
      </c>
      <c r="M112" s="57"/>
    </row>
    <row r="113" spans="1:13" ht="10.5" customHeight="1">
      <c r="A113" s="493"/>
      <c r="B113" s="460"/>
      <c r="C113" s="461"/>
      <c r="D113" s="377"/>
      <c r="E113" s="434"/>
      <c r="F113" s="434"/>
      <c r="G113" s="505"/>
      <c r="H113" s="505"/>
      <c r="I113" s="505"/>
      <c r="K113" s="55"/>
      <c r="L113" s="56"/>
      <c r="M113" s="57"/>
    </row>
    <row r="114" spans="1:13" ht="14.25" customHeight="1">
      <c r="A114" s="409" t="s">
        <v>256</v>
      </c>
      <c r="B114" s="379" t="s">
        <v>166</v>
      </c>
      <c r="C114" s="380"/>
      <c r="D114" s="385" t="s">
        <v>214</v>
      </c>
      <c r="E114" s="388" t="s">
        <v>167</v>
      </c>
      <c r="F114" s="389"/>
      <c r="G114" s="389"/>
      <c r="H114" s="389"/>
      <c r="I114" s="390"/>
      <c r="L114" s="273"/>
      <c r="M114" s="274"/>
    </row>
    <row r="115" spans="1:13" ht="12.75">
      <c r="A115" s="410"/>
      <c r="B115" s="381"/>
      <c r="C115" s="382"/>
      <c r="D115" s="386"/>
      <c r="E115" s="407" t="s">
        <v>187</v>
      </c>
      <c r="F115" s="435"/>
      <c r="G115" s="435"/>
      <c r="H115" s="435"/>
      <c r="I115" s="408"/>
      <c r="L115" s="273"/>
      <c r="M115" s="274"/>
    </row>
    <row r="116" spans="1:13" ht="14.25" customHeight="1">
      <c r="A116" s="411"/>
      <c r="B116" s="383"/>
      <c r="C116" s="384"/>
      <c r="D116" s="387"/>
      <c r="E116" s="3">
        <v>0</v>
      </c>
      <c r="F116" s="72" t="s">
        <v>31</v>
      </c>
      <c r="G116" s="3" t="s">
        <v>32</v>
      </c>
      <c r="H116" s="3" t="s">
        <v>169</v>
      </c>
      <c r="I116" s="3" t="s">
        <v>33</v>
      </c>
      <c r="L116" s="273"/>
      <c r="M116" s="274"/>
    </row>
    <row r="117" spans="1:13" ht="25.5" customHeight="1">
      <c r="A117" s="483" t="s">
        <v>188</v>
      </c>
      <c r="B117" s="369" t="s">
        <v>14</v>
      </c>
      <c r="C117" s="457"/>
      <c r="D117" s="375" t="s">
        <v>28</v>
      </c>
      <c r="E117" s="365" t="s">
        <v>173</v>
      </c>
      <c r="F117" s="24" t="s">
        <v>182</v>
      </c>
      <c r="G117" s="23" t="s">
        <v>184</v>
      </c>
      <c r="H117" s="24" t="s">
        <v>185</v>
      </c>
      <c r="I117" s="24" t="s">
        <v>197</v>
      </c>
      <c r="L117" s="273"/>
      <c r="M117" s="274"/>
    </row>
    <row r="118" spans="1:13" ht="12.75" customHeight="1">
      <c r="A118" s="484"/>
      <c r="B118" s="458"/>
      <c r="C118" s="459"/>
      <c r="D118" s="376"/>
      <c r="E118" s="366"/>
      <c r="F118" s="25"/>
      <c r="G118" s="1"/>
      <c r="H118" s="25"/>
      <c r="I118" s="25"/>
      <c r="L118" s="273"/>
      <c r="M118" s="274"/>
    </row>
    <row r="119" spans="1:13" ht="22.5" customHeight="1">
      <c r="A119" s="484"/>
      <c r="B119" s="458"/>
      <c r="C119" s="459"/>
      <c r="D119" s="376"/>
      <c r="E119" s="366"/>
      <c r="F119" s="96" t="s">
        <v>293</v>
      </c>
      <c r="G119" s="96" t="s">
        <v>295</v>
      </c>
      <c r="H119" s="96" t="s">
        <v>297</v>
      </c>
      <c r="I119" s="96" t="s">
        <v>431</v>
      </c>
      <c r="L119" s="273"/>
      <c r="M119" s="274"/>
    </row>
    <row r="120" spans="1:13" ht="24">
      <c r="A120" s="484"/>
      <c r="B120" s="458"/>
      <c r="C120" s="459"/>
      <c r="D120" s="376"/>
      <c r="E120" s="366"/>
      <c r="F120" s="96" t="s">
        <v>294</v>
      </c>
      <c r="G120" s="96" t="s">
        <v>296</v>
      </c>
      <c r="H120" s="96" t="s">
        <v>298</v>
      </c>
      <c r="I120" s="96" t="s">
        <v>432</v>
      </c>
      <c r="L120" s="273"/>
      <c r="M120" s="274"/>
    </row>
    <row r="121" spans="1:13" ht="20.25" customHeight="1">
      <c r="A121" s="484"/>
      <c r="B121" s="458"/>
      <c r="C121" s="459"/>
      <c r="D121" s="376"/>
      <c r="E121" s="366"/>
      <c r="F121" s="97" t="s">
        <v>266</v>
      </c>
      <c r="G121" s="97" t="s">
        <v>267</v>
      </c>
      <c r="H121" s="97" t="s">
        <v>268</v>
      </c>
      <c r="I121" s="96" t="s">
        <v>433</v>
      </c>
      <c r="L121" s="273"/>
      <c r="M121" s="274"/>
    </row>
    <row r="122" spans="1:13" ht="3" customHeight="1">
      <c r="A122" s="484"/>
      <c r="B122" s="458"/>
      <c r="C122" s="459"/>
      <c r="D122" s="376"/>
      <c r="E122" s="378"/>
      <c r="F122" s="104"/>
      <c r="G122" s="98"/>
      <c r="H122" s="99"/>
      <c r="I122" s="318"/>
      <c r="L122" s="273"/>
      <c r="M122" s="274"/>
    </row>
    <row r="123" spans="1:13" ht="10.5" customHeight="1">
      <c r="A123" s="484"/>
      <c r="B123" s="458"/>
      <c r="C123" s="459"/>
      <c r="D123" s="376"/>
      <c r="E123" s="367">
        <f>IF(AND(F123="",G123="",H123="",I123=""),IF($D$8="","",0),"")</f>
      </c>
      <c r="F123" s="414"/>
      <c r="G123" s="414"/>
      <c r="H123" s="414"/>
      <c r="I123" s="414"/>
      <c r="K123" s="246">
        <f>SUM(E123:I124)</f>
        <v>0</v>
      </c>
      <c r="L123" s="273">
        <v>250</v>
      </c>
      <c r="M123" s="274"/>
    </row>
    <row r="124" spans="1:13" ht="10.5" customHeight="1">
      <c r="A124" s="485"/>
      <c r="B124" s="460"/>
      <c r="C124" s="461"/>
      <c r="D124" s="377"/>
      <c r="E124" s="368"/>
      <c r="F124" s="415"/>
      <c r="G124" s="415"/>
      <c r="H124" s="415"/>
      <c r="I124" s="415"/>
      <c r="L124" s="273"/>
      <c r="M124" s="274"/>
    </row>
    <row r="125" spans="1:13" ht="25.5" customHeight="1">
      <c r="A125" s="488" t="s">
        <v>190</v>
      </c>
      <c r="B125" s="369" t="s">
        <v>341</v>
      </c>
      <c r="C125" s="370"/>
      <c r="D125" s="375" t="s">
        <v>28</v>
      </c>
      <c r="E125" s="365" t="s">
        <v>173</v>
      </c>
      <c r="F125" s="24" t="s">
        <v>182</v>
      </c>
      <c r="G125" s="23" t="s">
        <v>184</v>
      </c>
      <c r="H125" s="24" t="s">
        <v>185</v>
      </c>
      <c r="I125" s="28" t="s">
        <v>197</v>
      </c>
      <c r="L125" s="273"/>
      <c r="M125" s="274"/>
    </row>
    <row r="126" spans="1:13" ht="12.75">
      <c r="A126" s="489"/>
      <c r="B126" s="371"/>
      <c r="C126" s="372"/>
      <c r="D126" s="376"/>
      <c r="E126" s="366"/>
      <c r="F126" s="25"/>
      <c r="G126" s="1"/>
      <c r="H126" s="25"/>
      <c r="I126" s="26"/>
      <c r="L126" s="273"/>
      <c r="M126" s="274"/>
    </row>
    <row r="127" spans="1:13" ht="24">
      <c r="A127" s="489"/>
      <c r="B127" s="371"/>
      <c r="C127" s="372"/>
      <c r="D127" s="376"/>
      <c r="E127" s="366"/>
      <c r="F127" s="96" t="s">
        <v>15</v>
      </c>
      <c r="G127" s="96" t="s">
        <v>16</v>
      </c>
      <c r="H127" s="96" t="s">
        <v>17</v>
      </c>
      <c r="I127" s="96" t="s">
        <v>18</v>
      </c>
      <c r="L127" s="273"/>
      <c r="M127" s="274"/>
    </row>
    <row r="128" spans="1:13" ht="24">
      <c r="A128" s="489"/>
      <c r="B128" s="371"/>
      <c r="C128" s="372"/>
      <c r="D128" s="376"/>
      <c r="E128" s="366"/>
      <c r="F128" s="96" t="s">
        <v>19</v>
      </c>
      <c r="G128" s="96" t="s">
        <v>20</v>
      </c>
      <c r="H128" s="96" t="s">
        <v>21</v>
      </c>
      <c r="I128" s="96" t="s">
        <v>22</v>
      </c>
      <c r="L128" s="273"/>
      <c r="M128" s="274"/>
    </row>
    <row r="129" spans="1:13" ht="24">
      <c r="A129" s="489"/>
      <c r="B129" s="371"/>
      <c r="C129" s="372"/>
      <c r="D129" s="376"/>
      <c r="E129" s="366"/>
      <c r="F129" s="97" t="s">
        <v>266</v>
      </c>
      <c r="G129" s="97" t="s">
        <v>267</v>
      </c>
      <c r="H129" s="97" t="s">
        <v>268</v>
      </c>
      <c r="I129" s="96" t="s">
        <v>23</v>
      </c>
      <c r="L129" s="273"/>
      <c r="M129" s="274"/>
    </row>
    <row r="130" spans="1:13" ht="24">
      <c r="A130" s="489"/>
      <c r="B130" s="371"/>
      <c r="C130" s="372"/>
      <c r="D130" s="376"/>
      <c r="E130" s="378"/>
      <c r="F130" s="104"/>
      <c r="G130" s="98"/>
      <c r="H130" s="99"/>
      <c r="I130" s="96" t="s">
        <v>45</v>
      </c>
      <c r="L130" s="273"/>
      <c r="M130" s="274"/>
    </row>
    <row r="131" spans="1:13" ht="10.5" customHeight="1">
      <c r="A131" s="489"/>
      <c r="B131" s="371"/>
      <c r="C131" s="372"/>
      <c r="D131" s="376"/>
      <c r="E131" s="367">
        <f>IF(AND(F131="",G131="",H131="",I131=""),IF($D$8="","",0),"")</f>
      </c>
      <c r="F131" s="414"/>
      <c r="G131" s="414"/>
      <c r="H131" s="414"/>
      <c r="I131" s="414"/>
      <c r="K131" s="246">
        <f>SUM(E131:I132)</f>
        <v>0</v>
      </c>
      <c r="L131" s="273">
        <v>250</v>
      </c>
      <c r="M131" s="274"/>
    </row>
    <row r="132" spans="1:13" ht="10.5" customHeight="1">
      <c r="A132" s="490"/>
      <c r="B132" s="373"/>
      <c r="C132" s="374"/>
      <c r="D132" s="377"/>
      <c r="E132" s="368"/>
      <c r="F132" s="415"/>
      <c r="G132" s="415"/>
      <c r="H132" s="415"/>
      <c r="I132" s="415"/>
      <c r="L132" s="273"/>
      <c r="M132" s="274"/>
    </row>
    <row r="133" spans="1:13" ht="12.75" customHeight="1">
      <c r="A133" s="409" t="s">
        <v>256</v>
      </c>
      <c r="B133" s="379" t="s">
        <v>166</v>
      </c>
      <c r="C133" s="380"/>
      <c r="D133" s="385" t="s">
        <v>214</v>
      </c>
      <c r="E133" s="388" t="s">
        <v>167</v>
      </c>
      <c r="F133" s="389"/>
      <c r="G133" s="389"/>
      <c r="H133" s="389"/>
      <c r="I133" s="390"/>
      <c r="L133" s="273"/>
      <c r="M133" s="274"/>
    </row>
    <row r="134" spans="1:13" ht="12.75">
      <c r="A134" s="410"/>
      <c r="B134" s="381"/>
      <c r="C134" s="382"/>
      <c r="D134" s="386"/>
      <c r="E134" s="407" t="s">
        <v>187</v>
      </c>
      <c r="F134" s="435"/>
      <c r="G134" s="435"/>
      <c r="H134" s="435"/>
      <c r="I134" s="408"/>
      <c r="L134" s="273"/>
      <c r="M134" s="274"/>
    </row>
    <row r="135" spans="1:13" ht="12.75" customHeight="1">
      <c r="A135" s="411"/>
      <c r="B135" s="383"/>
      <c r="C135" s="384"/>
      <c r="D135" s="387"/>
      <c r="E135" s="3">
        <v>0</v>
      </c>
      <c r="F135" s="21" t="s">
        <v>61</v>
      </c>
      <c r="G135" s="21" t="s">
        <v>285</v>
      </c>
      <c r="H135" s="21" t="s">
        <v>288</v>
      </c>
      <c r="I135" s="21" t="s">
        <v>287</v>
      </c>
      <c r="L135" s="273"/>
      <c r="M135" s="274"/>
    </row>
    <row r="136" spans="1:13" ht="38.25">
      <c r="A136" s="465" t="s">
        <v>192</v>
      </c>
      <c r="B136" s="369" t="s">
        <v>331</v>
      </c>
      <c r="C136" s="370"/>
      <c r="D136" s="375" t="s">
        <v>307</v>
      </c>
      <c r="E136" s="365" t="s">
        <v>173</v>
      </c>
      <c r="F136" s="23" t="s">
        <v>62</v>
      </c>
      <c r="G136" s="24" t="s">
        <v>210</v>
      </c>
      <c r="H136" s="24" t="s">
        <v>185</v>
      </c>
      <c r="I136" s="24" t="s">
        <v>197</v>
      </c>
      <c r="L136" s="273"/>
      <c r="M136" s="274"/>
    </row>
    <row r="137" spans="1:13" ht="12.75" customHeight="1">
      <c r="A137" s="466"/>
      <c r="B137" s="412"/>
      <c r="C137" s="413"/>
      <c r="D137" s="376"/>
      <c r="E137" s="366"/>
      <c r="F137" s="1"/>
      <c r="G137" s="25"/>
      <c r="H137" s="25"/>
      <c r="I137" s="25"/>
      <c r="L137" s="273"/>
      <c r="M137" s="274"/>
    </row>
    <row r="138" spans="1:13" ht="24">
      <c r="A138" s="466"/>
      <c r="B138" s="391" t="s">
        <v>332</v>
      </c>
      <c r="C138" s="392"/>
      <c r="D138" s="376"/>
      <c r="E138" s="366"/>
      <c r="F138" s="138" t="s">
        <v>211</v>
      </c>
      <c r="G138" s="99" t="s">
        <v>211</v>
      </c>
      <c r="H138" s="99" t="s">
        <v>211</v>
      </c>
      <c r="I138" s="99" t="s">
        <v>211</v>
      </c>
      <c r="L138" s="273"/>
      <c r="M138" s="274"/>
    </row>
    <row r="139" spans="1:13" ht="24">
      <c r="A139" s="466"/>
      <c r="B139" s="393"/>
      <c r="C139" s="392"/>
      <c r="D139" s="376"/>
      <c r="E139" s="366"/>
      <c r="F139" s="86" t="s">
        <v>286</v>
      </c>
      <c r="G139" s="82" t="s">
        <v>309</v>
      </c>
      <c r="H139" s="82" t="s">
        <v>310</v>
      </c>
      <c r="I139" s="82" t="s">
        <v>281</v>
      </c>
      <c r="L139" s="273"/>
      <c r="M139" s="274"/>
    </row>
    <row r="140" spans="1:13" ht="15.75" customHeight="1">
      <c r="A140" s="466"/>
      <c r="B140" s="393"/>
      <c r="C140" s="392"/>
      <c r="D140" s="376"/>
      <c r="E140" s="366"/>
      <c r="F140" s="100" t="s">
        <v>269</v>
      </c>
      <c r="G140" s="99" t="s">
        <v>270</v>
      </c>
      <c r="H140" s="101" t="s">
        <v>314</v>
      </c>
      <c r="I140" s="82" t="s">
        <v>189</v>
      </c>
      <c r="L140" s="273"/>
      <c r="M140" s="274"/>
    </row>
    <row r="141" spans="1:13" ht="12.75">
      <c r="A141" s="466"/>
      <c r="B141" s="393"/>
      <c r="C141" s="392"/>
      <c r="D141" s="376"/>
      <c r="E141" s="378"/>
      <c r="F141" s="100" t="s">
        <v>213</v>
      </c>
      <c r="G141" s="110" t="s">
        <v>284</v>
      </c>
      <c r="H141" s="101" t="s">
        <v>212</v>
      </c>
      <c r="I141" s="82" t="s">
        <v>282</v>
      </c>
      <c r="L141" s="273"/>
      <c r="M141" s="274"/>
    </row>
    <row r="142" spans="1:13" ht="10.5" customHeight="1">
      <c r="A142" s="466"/>
      <c r="B142" s="80"/>
      <c r="C142" s="219"/>
      <c r="D142" s="376"/>
      <c r="E142" s="367">
        <f>IF(AND(F142="",G142="",H142="",I142=""),IF($D$8="","",0),"")</f>
      </c>
      <c r="F142" s="431"/>
      <c r="G142" s="431"/>
      <c r="H142" s="431"/>
      <c r="I142" s="431"/>
      <c r="K142" s="246">
        <f>SUM(E142:I143)</f>
        <v>0</v>
      </c>
      <c r="L142" s="273"/>
      <c r="M142" s="274">
        <v>330</v>
      </c>
    </row>
    <row r="143" spans="1:13" ht="10.5" customHeight="1">
      <c r="A143" s="467"/>
      <c r="B143" s="149"/>
      <c r="C143" s="220"/>
      <c r="D143" s="377"/>
      <c r="E143" s="368"/>
      <c r="F143" s="432"/>
      <c r="G143" s="432"/>
      <c r="H143" s="432"/>
      <c r="I143" s="432"/>
      <c r="L143" s="273"/>
      <c r="M143" s="274"/>
    </row>
    <row r="144" spans="1:13" ht="12.75" customHeight="1">
      <c r="A144" s="176"/>
      <c r="B144" s="238"/>
      <c r="C144" s="238"/>
      <c r="D144" s="177"/>
      <c r="E144" s="178"/>
      <c r="F144" s="237"/>
      <c r="G144" s="237"/>
      <c r="H144" s="237"/>
      <c r="I144" s="237"/>
      <c r="L144" s="273"/>
      <c r="M144" s="274"/>
    </row>
    <row r="145" spans="1:14" s="308" customFormat="1" ht="12">
      <c r="A145" s="305"/>
      <c r="B145" s="394" t="s">
        <v>205</v>
      </c>
      <c r="C145" s="394"/>
      <c r="D145" s="100"/>
      <c r="E145" s="306"/>
      <c r="F145" s="307"/>
      <c r="G145" s="307"/>
      <c r="H145" s="307"/>
      <c r="I145" s="307"/>
      <c r="K145" s="309"/>
      <c r="L145" s="310"/>
      <c r="M145" s="311"/>
      <c r="N145" s="312"/>
    </row>
    <row r="146" spans="1:13" ht="2.25" customHeight="1">
      <c r="A146" s="106"/>
      <c r="B146" s="464"/>
      <c r="C146" s="464"/>
      <c r="D146" s="63"/>
      <c r="E146" s="107"/>
      <c r="F146" s="236"/>
      <c r="G146" s="236"/>
      <c r="H146" s="236"/>
      <c r="I146" s="236"/>
      <c r="L146" s="273"/>
      <c r="M146" s="274"/>
    </row>
    <row r="147" spans="1:13" ht="14.25" customHeight="1">
      <c r="A147" s="409" t="s">
        <v>256</v>
      </c>
      <c r="B147" s="379" t="s">
        <v>166</v>
      </c>
      <c r="C147" s="380"/>
      <c r="D147" s="385" t="s">
        <v>214</v>
      </c>
      <c r="E147" s="388" t="s">
        <v>167</v>
      </c>
      <c r="F147" s="389"/>
      <c r="G147" s="389"/>
      <c r="H147" s="389"/>
      <c r="I147" s="390"/>
      <c r="L147" s="273"/>
      <c r="M147" s="274"/>
    </row>
    <row r="148" spans="1:13" ht="12.75" customHeight="1">
      <c r="A148" s="410"/>
      <c r="B148" s="381"/>
      <c r="C148" s="382"/>
      <c r="D148" s="386"/>
      <c r="E148" s="407" t="s">
        <v>187</v>
      </c>
      <c r="F148" s="435"/>
      <c r="G148" s="435"/>
      <c r="H148" s="435"/>
      <c r="I148" s="408"/>
      <c r="L148" s="273"/>
      <c r="M148" s="274"/>
    </row>
    <row r="149" spans="1:13" ht="12.75" customHeight="1">
      <c r="A149" s="411"/>
      <c r="B149" s="383"/>
      <c r="C149" s="384"/>
      <c r="D149" s="387"/>
      <c r="E149" s="3">
        <v>0</v>
      </c>
      <c r="F149" s="21">
        <v>10</v>
      </c>
      <c r="G149" s="21">
        <v>20</v>
      </c>
      <c r="H149" s="21">
        <v>20</v>
      </c>
      <c r="I149" s="21" t="s">
        <v>444</v>
      </c>
      <c r="L149" s="273"/>
      <c r="M149" s="274"/>
    </row>
    <row r="150" spans="1:13" ht="92.25" customHeight="1">
      <c r="A150" s="365" t="s">
        <v>63</v>
      </c>
      <c r="B150" s="369" t="s">
        <v>443</v>
      </c>
      <c r="C150" s="457"/>
      <c r="D150" s="375" t="s">
        <v>311</v>
      </c>
      <c r="E150" s="2" t="s">
        <v>320</v>
      </c>
      <c r="F150" s="62" t="s">
        <v>65</v>
      </c>
      <c r="G150" s="62" t="s">
        <v>318</v>
      </c>
      <c r="H150" s="62" t="s">
        <v>66</v>
      </c>
      <c r="I150" s="2" t="s">
        <v>319</v>
      </c>
      <c r="L150" s="273"/>
      <c r="M150" s="274"/>
    </row>
    <row r="151" spans="1:13" ht="12.75" customHeight="1">
      <c r="A151" s="366"/>
      <c r="B151" s="458"/>
      <c r="C151" s="459"/>
      <c r="D151" s="376"/>
      <c r="E151" s="367">
        <f>IF(AND(F151="",G151="",H151="",I151=""),IF($D$8="","",0),"")</f>
      </c>
      <c r="F151" s="360"/>
      <c r="G151" s="360"/>
      <c r="H151" s="360"/>
      <c r="I151" s="360"/>
      <c r="L151" s="273"/>
      <c r="M151" s="274"/>
    </row>
    <row r="152" spans="1:13" ht="12.75" customHeight="1">
      <c r="A152" s="378"/>
      <c r="B152" s="460"/>
      <c r="C152" s="461"/>
      <c r="D152" s="377"/>
      <c r="E152" s="368"/>
      <c r="F152" s="361"/>
      <c r="G152" s="361"/>
      <c r="H152" s="361"/>
      <c r="I152" s="361"/>
      <c r="K152" s="246">
        <f>SUM(E151:I152)</f>
        <v>0</v>
      </c>
      <c r="L152" s="273"/>
      <c r="M152" s="274">
        <f>SUM(E149:I149)</f>
        <v>50</v>
      </c>
    </row>
    <row r="153" spans="1:13" ht="14.25" customHeight="1">
      <c r="A153" s="409" t="s">
        <v>256</v>
      </c>
      <c r="B153" s="379" t="s">
        <v>166</v>
      </c>
      <c r="C153" s="380"/>
      <c r="D153" s="385" t="s">
        <v>214</v>
      </c>
      <c r="E153" s="424" t="s">
        <v>167</v>
      </c>
      <c r="F153" s="427"/>
      <c r="G153" s="427"/>
      <c r="H153" s="427"/>
      <c r="I153" s="428"/>
      <c r="L153" s="273"/>
      <c r="M153" s="274"/>
    </row>
    <row r="154" spans="1:16" ht="12.75" customHeight="1">
      <c r="A154" s="410"/>
      <c r="B154" s="381"/>
      <c r="C154" s="382"/>
      <c r="D154" s="386"/>
      <c r="E154" s="407" t="s">
        <v>191</v>
      </c>
      <c r="F154" s="435"/>
      <c r="G154" s="435"/>
      <c r="H154" s="435"/>
      <c r="I154" s="408"/>
      <c r="L154" s="273"/>
      <c r="M154" s="274"/>
      <c r="P154" s="81"/>
    </row>
    <row r="155" spans="1:16" ht="12.75" customHeight="1">
      <c r="A155" s="411"/>
      <c r="B155" s="383"/>
      <c r="C155" s="384"/>
      <c r="D155" s="387"/>
      <c r="E155" s="3">
        <v>0</v>
      </c>
      <c r="F155" s="535">
        <v>250</v>
      </c>
      <c r="G155" s="536"/>
      <c r="H155" s="535">
        <v>500</v>
      </c>
      <c r="I155" s="536"/>
      <c r="L155" s="273"/>
      <c r="M155" s="274"/>
      <c r="P155" s="61"/>
    </row>
    <row r="156" spans="1:13" ht="40.5" customHeight="1">
      <c r="A156" s="480" t="s">
        <v>64</v>
      </c>
      <c r="B156" s="369" t="s">
        <v>335</v>
      </c>
      <c r="C156" s="457"/>
      <c r="D156" s="375" t="s">
        <v>312</v>
      </c>
      <c r="E156" s="24" t="s">
        <v>321</v>
      </c>
      <c r="F156" s="533" t="s">
        <v>322</v>
      </c>
      <c r="G156" s="534"/>
      <c r="H156" s="533" t="s">
        <v>323</v>
      </c>
      <c r="I156" s="534"/>
      <c r="L156" s="273"/>
      <c r="M156" s="274"/>
    </row>
    <row r="157" spans="1:13" ht="12.75" customHeight="1">
      <c r="A157" s="481"/>
      <c r="B157" s="458"/>
      <c r="C157" s="459"/>
      <c r="D157" s="376"/>
      <c r="E157" s="367">
        <f>IF(AND(F157="",H157=""),IF($D$8="","",0),"")</f>
      </c>
      <c r="F157" s="476"/>
      <c r="G157" s="477"/>
      <c r="H157" s="476"/>
      <c r="I157" s="477"/>
      <c r="L157" s="273"/>
      <c r="M157" s="274"/>
    </row>
    <row r="158" spans="1:13" ht="11.25" customHeight="1">
      <c r="A158" s="482"/>
      <c r="B158" s="460"/>
      <c r="C158" s="461"/>
      <c r="D158" s="377"/>
      <c r="E158" s="368"/>
      <c r="F158" s="478"/>
      <c r="G158" s="479"/>
      <c r="H158" s="478"/>
      <c r="I158" s="479"/>
      <c r="K158" s="246">
        <f>MAX(E158:I158)</f>
        <v>0</v>
      </c>
      <c r="L158" s="273"/>
      <c r="M158" s="274">
        <v>500</v>
      </c>
    </row>
    <row r="159" spans="1:13" ht="15" customHeight="1">
      <c r="A159" s="468" t="s">
        <v>193</v>
      </c>
      <c r="B159" s="470" t="s">
        <v>194</v>
      </c>
      <c r="C159" s="471"/>
      <c r="D159" s="471"/>
      <c r="E159" s="471"/>
      <c r="F159" s="471"/>
      <c r="G159" s="471"/>
      <c r="H159" s="471"/>
      <c r="I159" s="472"/>
      <c r="L159" s="273"/>
      <c r="M159" s="274"/>
    </row>
    <row r="160" spans="1:15" ht="14.25" customHeight="1">
      <c r="A160" s="469"/>
      <c r="B160" s="473"/>
      <c r="C160" s="474"/>
      <c r="D160" s="474"/>
      <c r="E160" s="474"/>
      <c r="F160" s="474"/>
      <c r="G160" s="474"/>
      <c r="H160" s="474"/>
      <c r="I160" s="475"/>
      <c r="L160" s="273"/>
      <c r="M160" s="274"/>
      <c r="N160" s="252"/>
      <c r="O160" s="81"/>
    </row>
    <row r="161" spans="1:15" ht="14.25" customHeight="1">
      <c r="A161" s="409" t="s">
        <v>256</v>
      </c>
      <c r="B161" s="379" t="s">
        <v>166</v>
      </c>
      <c r="C161" s="380"/>
      <c r="D161" s="385" t="s">
        <v>214</v>
      </c>
      <c r="E161" s="424" t="s">
        <v>167</v>
      </c>
      <c r="F161" s="427"/>
      <c r="G161" s="427"/>
      <c r="H161" s="427"/>
      <c r="I161" s="428"/>
      <c r="L161" s="273"/>
      <c r="M161" s="274"/>
      <c r="N161" s="275"/>
      <c r="O161" s="61"/>
    </row>
    <row r="162" spans="1:13" ht="14.25" customHeight="1">
      <c r="A162" s="410"/>
      <c r="B162" s="381"/>
      <c r="C162" s="382"/>
      <c r="D162" s="386"/>
      <c r="E162" s="362" t="s">
        <v>187</v>
      </c>
      <c r="F162" s="429"/>
      <c r="G162" s="429"/>
      <c r="H162" s="429"/>
      <c r="I162" s="430"/>
      <c r="L162" s="273"/>
      <c r="M162" s="274"/>
    </row>
    <row r="163" spans="1:13" ht="14.25" customHeight="1">
      <c r="A163" s="411"/>
      <c r="B163" s="383"/>
      <c r="C163" s="384"/>
      <c r="D163" s="387"/>
      <c r="E163" s="29">
        <v>0</v>
      </c>
      <c r="F163" s="29">
        <v>50</v>
      </c>
      <c r="G163" s="29">
        <v>100</v>
      </c>
      <c r="H163" s="29">
        <v>200</v>
      </c>
      <c r="I163" s="29">
        <v>300</v>
      </c>
      <c r="L163" s="273"/>
      <c r="M163" s="274"/>
    </row>
    <row r="164" spans="1:13" ht="66.75" customHeight="1">
      <c r="A164" s="365" t="s">
        <v>215</v>
      </c>
      <c r="B164" s="369" t="s">
        <v>336</v>
      </c>
      <c r="C164" s="457"/>
      <c r="D164" s="375" t="s">
        <v>30</v>
      </c>
      <c r="E164" s="2" t="s">
        <v>195</v>
      </c>
      <c r="F164" s="2" t="s">
        <v>196</v>
      </c>
      <c r="G164" s="2" t="s">
        <v>184</v>
      </c>
      <c r="H164" s="2" t="s">
        <v>185</v>
      </c>
      <c r="I164" s="2" t="s">
        <v>197</v>
      </c>
      <c r="L164" s="273"/>
      <c r="M164" s="274"/>
    </row>
    <row r="165" spans="1:13" ht="12.75" customHeight="1">
      <c r="A165" s="366"/>
      <c r="B165" s="458"/>
      <c r="C165" s="459"/>
      <c r="D165" s="376"/>
      <c r="E165" s="367">
        <f>IF(AND(F165="",G165="",H165="",I165=""),IF($D$8="","",0),"")</f>
      </c>
      <c r="F165" s="360"/>
      <c r="G165" s="360"/>
      <c r="H165" s="360"/>
      <c r="I165" s="360"/>
      <c r="K165" s="246">
        <f>SUM(E165:I166)</f>
        <v>0</v>
      </c>
      <c r="L165" s="273">
        <v>650</v>
      </c>
      <c r="M165" s="274"/>
    </row>
    <row r="166" spans="1:13" ht="12.75" customHeight="1">
      <c r="A166" s="378"/>
      <c r="B166" s="460"/>
      <c r="C166" s="461"/>
      <c r="D166" s="377"/>
      <c r="E166" s="368"/>
      <c r="F166" s="417"/>
      <c r="G166" s="361"/>
      <c r="H166" s="417"/>
      <c r="I166" s="417"/>
      <c r="L166" s="276"/>
      <c r="M166" s="277"/>
    </row>
    <row r="167" spans="1:13" ht="15" customHeight="1">
      <c r="A167" s="468" t="s">
        <v>216</v>
      </c>
      <c r="B167" s="470" t="s">
        <v>198</v>
      </c>
      <c r="C167" s="471"/>
      <c r="D167" s="471"/>
      <c r="E167" s="471"/>
      <c r="F167" s="471"/>
      <c r="G167" s="471"/>
      <c r="H167" s="471"/>
      <c r="I167" s="472"/>
      <c r="L167" s="278"/>
      <c r="M167" s="278"/>
    </row>
    <row r="168" spans="1:13" ht="14.25" customHeight="1">
      <c r="A168" s="469"/>
      <c r="B168" s="473"/>
      <c r="C168" s="474"/>
      <c r="D168" s="474"/>
      <c r="E168" s="474"/>
      <c r="F168" s="474"/>
      <c r="G168" s="474"/>
      <c r="H168" s="474"/>
      <c r="I168" s="475"/>
      <c r="L168" s="279"/>
      <c r="M168" s="279"/>
    </row>
    <row r="169" spans="1:13" ht="14.25" customHeight="1">
      <c r="A169" s="409" t="s">
        <v>256</v>
      </c>
      <c r="B169" s="379" t="s">
        <v>166</v>
      </c>
      <c r="C169" s="380"/>
      <c r="D169" s="418" t="s">
        <v>217</v>
      </c>
      <c r="E169" s="419"/>
      <c r="F169" s="424" t="s">
        <v>167</v>
      </c>
      <c r="G169" s="425"/>
      <c r="H169" s="425"/>
      <c r="I169" s="426"/>
      <c r="J169" s="31"/>
      <c r="L169" s="279"/>
      <c r="M169" s="279"/>
    </row>
    <row r="170" spans="1:13" ht="14.25" customHeight="1">
      <c r="A170" s="410"/>
      <c r="B170" s="381"/>
      <c r="C170" s="382"/>
      <c r="D170" s="420"/>
      <c r="E170" s="421"/>
      <c r="F170" s="362" t="s">
        <v>191</v>
      </c>
      <c r="G170" s="363"/>
      <c r="H170" s="363"/>
      <c r="I170" s="364"/>
      <c r="L170" s="279"/>
      <c r="M170" s="279"/>
    </row>
    <row r="171" spans="1:13" ht="14.25" customHeight="1">
      <c r="A171" s="411"/>
      <c r="B171" s="383"/>
      <c r="C171" s="384"/>
      <c r="D171" s="422"/>
      <c r="E171" s="423"/>
      <c r="F171" s="19">
        <v>0</v>
      </c>
      <c r="G171" s="19">
        <v>100</v>
      </c>
      <c r="H171" s="19">
        <v>200</v>
      </c>
      <c r="I171" s="19">
        <v>300</v>
      </c>
      <c r="L171" s="279"/>
      <c r="M171" s="279"/>
    </row>
    <row r="172" spans="1:13" ht="25.5" customHeight="1">
      <c r="A172" s="395" t="s">
        <v>199</v>
      </c>
      <c r="B172" s="369" t="s">
        <v>337</v>
      </c>
      <c r="C172" s="457"/>
      <c r="D172" s="403" t="s">
        <v>313</v>
      </c>
      <c r="E172" s="404"/>
      <c r="F172" s="2" t="s">
        <v>219</v>
      </c>
      <c r="G172" s="139" t="s">
        <v>218</v>
      </c>
      <c r="H172" s="139" t="s">
        <v>200</v>
      </c>
      <c r="I172" s="139" t="s">
        <v>200</v>
      </c>
      <c r="L172" s="279"/>
      <c r="M172" s="279"/>
    </row>
    <row r="173" spans="1:16" ht="108" customHeight="1">
      <c r="A173" s="396"/>
      <c r="B173" s="458"/>
      <c r="C173" s="459"/>
      <c r="D173" s="405"/>
      <c r="E173" s="406"/>
      <c r="F173" s="172"/>
      <c r="G173" s="173"/>
      <c r="H173" s="172"/>
      <c r="I173" s="24" t="s">
        <v>353</v>
      </c>
      <c r="L173" s="279"/>
      <c r="M173" s="279"/>
      <c r="O173" s="102"/>
      <c r="P173" s="103"/>
    </row>
    <row r="174" spans="1:16" ht="108">
      <c r="A174" s="396"/>
      <c r="B174" s="458"/>
      <c r="C174" s="459"/>
      <c r="D174" s="405"/>
      <c r="E174" s="406"/>
      <c r="F174" s="174"/>
      <c r="G174" s="175"/>
      <c r="H174" s="174"/>
      <c r="I174" s="243" t="s">
        <v>354</v>
      </c>
      <c r="L174" s="279"/>
      <c r="M174" s="279"/>
      <c r="O174" s="102"/>
      <c r="P174" s="103"/>
    </row>
    <row r="175" spans="1:13" ht="12.75" customHeight="1">
      <c r="A175" s="396"/>
      <c r="B175" s="458"/>
      <c r="C175" s="459"/>
      <c r="D175" s="405"/>
      <c r="E175" s="406"/>
      <c r="F175" s="367">
        <f>IF(AND(G175="",H175="",I175=""),IF($D$8="","",0),"")</f>
      </c>
      <c r="G175" s="436"/>
      <c r="H175" s="436"/>
      <c r="I175" s="436"/>
      <c r="K175" s="246">
        <f>MAX(F175:I176)</f>
        <v>0</v>
      </c>
      <c r="L175" s="267">
        <v>300</v>
      </c>
      <c r="M175" s="268"/>
    </row>
    <row r="176" spans="1:13" ht="9.75" customHeight="1">
      <c r="A176" s="463"/>
      <c r="B176" s="460"/>
      <c r="C176" s="461"/>
      <c r="D176" s="407"/>
      <c r="E176" s="408"/>
      <c r="F176" s="368"/>
      <c r="G176" s="361"/>
      <c r="H176" s="361"/>
      <c r="I176" s="361"/>
      <c r="L176" s="273"/>
      <c r="M176" s="274"/>
    </row>
    <row r="177" spans="1:13" ht="4.5" customHeight="1">
      <c r="A177" s="179"/>
      <c r="B177" s="221"/>
      <c r="C177" s="221"/>
      <c r="D177" s="177"/>
      <c r="E177" s="180"/>
      <c r="F177" s="181"/>
      <c r="G177" s="181"/>
      <c r="H177" s="181"/>
      <c r="I177" s="181"/>
      <c r="L177" s="273"/>
      <c r="M177" s="274"/>
    </row>
    <row r="178" spans="1:14" s="308" customFormat="1" ht="15" customHeight="1">
      <c r="A178" s="102"/>
      <c r="B178" s="416" t="s">
        <v>205</v>
      </c>
      <c r="C178" s="416"/>
      <c r="D178" s="100"/>
      <c r="E178" s="313"/>
      <c r="F178" s="104"/>
      <c r="G178" s="104"/>
      <c r="H178" s="104"/>
      <c r="I178" s="104"/>
      <c r="K178" s="309"/>
      <c r="L178" s="310"/>
      <c r="M178" s="311"/>
      <c r="N178" s="312"/>
    </row>
    <row r="179" spans="1:13" ht="1.5" customHeight="1">
      <c r="A179" s="148"/>
      <c r="B179" s="222"/>
      <c r="C179" s="222"/>
      <c r="D179" s="63"/>
      <c r="E179" s="109"/>
      <c r="F179" s="126"/>
      <c r="G179" s="126"/>
      <c r="H179" s="126"/>
      <c r="I179" s="183"/>
      <c r="L179" s="273"/>
      <c r="M179" s="274"/>
    </row>
    <row r="180" spans="1:13" ht="14.25" customHeight="1">
      <c r="A180" s="409" t="s">
        <v>256</v>
      </c>
      <c r="B180" s="379" t="s">
        <v>166</v>
      </c>
      <c r="C180" s="380"/>
      <c r="D180" s="418" t="s">
        <v>217</v>
      </c>
      <c r="E180" s="419"/>
      <c r="F180" s="424" t="s">
        <v>167</v>
      </c>
      <c r="G180" s="425"/>
      <c r="H180" s="425"/>
      <c r="I180" s="426"/>
      <c r="J180" s="31"/>
      <c r="L180" s="273"/>
      <c r="M180" s="274"/>
    </row>
    <row r="181" spans="1:13" ht="14.25" customHeight="1">
      <c r="A181" s="410"/>
      <c r="B181" s="381"/>
      <c r="C181" s="382"/>
      <c r="D181" s="420"/>
      <c r="E181" s="421"/>
      <c r="F181" s="362" t="s">
        <v>191</v>
      </c>
      <c r="G181" s="363"/>
      <c r="H181" s="363"/>
      <c r="I181" s="364"/>
      <c r="L181" s="273"/>
      <c r="M181" s="274"/>
    </row>
    <row r="182" spans="1:13" ht="14.25" customHeight="1">
      <c r="A182" s="411"/>
      <c r="B182" s="383"/>
      <c r="C182" s="384"/>
      <c r="D182" s="422"/>
      <c r="E182" s="423"/>
      <c r="F182" s="19">
        <v>0</v>
      </c>
      <c r="G182" s="19">
        <v>100</v>
      </c>
      <c r="H182" s="19">
        <v>200</v>
      </c>
      <c r="I182" s="19">
        <v>300</v>
      </c>
      <c r="L182" s="273"/>
      <c r="M182" s="274"/>
    </row>
    <row r="183" spans="1:13" ht="169.5" customHeight="1">
      <c r="A183" s="365" t="s">
        <v>201</v>
      </c>
      <c r="B183" s="537" t="s">
        <v>338</v>
      </c>
      <c r="C183" s="457"/>
      <c r="D183" s="403" t="s">
        <v>220</v>
      </c>
      <c r="E183" s="404"/>
      <c r="F183" s="139" t="s">
        <v>305</v>
      </c>
      <c r="G183" s="2" t="s">
        <v>291</v>
      </c>
      <c r="H183" s="2" t="s">
        <v>292</v>
      </c>
      <c r="I183" s="139" t="s">
        <v>289</v>
      </c>
      <c r="L183" s="273"/>
      <c r="M183" s="274"/>
    </row>
    <row r="184" spans="1:13" ht="12.75" customHeight="1">
      <c r="A184" s="366"/>
      <c r="B184" s="458"/>
      <c r="C184" s="459"/>
      <c r="D184" s="405"/>
      <c r="E184" s="406"/>
      <c r="F184" s="367">
        <f>IF(AND(G184="",H184="",I184=""),IF($D$8="","",0),"")</f>
      </c>
      <c r="G184" s="360"/>
      <c r="H184" s="360"/>
      <c r="I184" s="360"/>
      <c r="K184" s="246">
        <f>MAX(F184:I185)</f>
        <v>0</v>
      </c>
      <c r="L184" s="273"/>
      <c r="M184" s="274">
        <v>300</v>
      </c>
    </row>
    <row r="185" spans="1:13" ht="12.75">
      <c r="A185" s="378"/>
      <c r="B185" s="460"/>
      <c r="C185" s="461"/>
      <c r="D185" s="407"/>
      <c r="E185" s="408"/>
      <c r="F185" s="368"/>
      <c r="G185" s="361"/>
      <c r="H185" s="361"/>
      <c r="I185" s="361"/>
      <c r="L185" s="273"/>
      <c r="M185" s="274"/>
    </row>
    <row r="186" spans="1:13" ht="64.5" customHeight="1">
      <c r="A186" s="365" t="s">
        <v>202</v>
      </c>
      <c r="B186" s="369" t="s">
        <v>339</v>
      </c>
      <c r="C186" s="370"/>
      <c r="D186" s="403" t="s">
        <v>203</v>
      </c>
      <c r="E186" s="404"/>
      <c r="F186" s="2" t="s">
        <v>306</v>
      </c>
      <c r="G186" s="2" t="s">
        <v>221</v>
      </c>
      <c r="H186" s="2" t="s">
        <v>204</v>
      </c>
      <c r="I186" s="2" t="s">
        <v>324</v>
      </c>
      <c r="L186" s="273"/>
      <c r="M186" s="274"/>
    </row>
    <row r="187" spans="1:13" ht="12.75" customHeight="1">
      <c r="A187" s="366"/>
      <c r="B187" s="371"/>
      <c r="C187" s="372"/>
      <c r="D187" s="405"/>
      <c r="E187" s="406"/>
      <c r="F187" s="367">
        <f>IF(AND(G187="",H187="",I187=""),IF($D$8="","",0),"")</f>
      </c>
      <c r="G187" s="360"/>
      <c r="H187" s="360"/>
      <c r="I187" s="360"/>
      <c r="K187" s="246">
        <f>MAX(F187:I188)</f>
        <v>0</v>
      </c>
      <c r="L187" s="273"/>
      <c r="M187" s="274">
        <v>300</v>
      </c>
    </row>
    <row r="188" spans="1:13" ht="12.75">
      <c r="A188" s="378"/>
      <c r="B188" s="373"/>
      <c r="C188" s="374"/>
      <c r="D188" s="407"/>
      <c r="E188" s="408"/>
      <c r="F188" s="368"/>
      <c r="G188" s="417"/>
      <c r="H188" s="417"/>
      <c r="I188" s="417"/>
      <c r="L188" s="276"/>
      <c r="M188" s="277"/>
    </row>
    <row r="189" spans="1:9" ht="44.25" customHeight="1">
      <c r="A189" s="201"/>
      <c r="B189" s="190"/>
      <c r="C189" s="190"/>
      <c r="D189" s="188"/>
      <c r="E189" s="188"/>
      <c r="F189" s="188"/>
      <c r="G189" s="188"/>
      <c r="H189" s="188"/>
      <c r="I189" s="188"/>
    </row>
    <row r="190" spans="1:9" ht="30" customHeight="1">
      <c r="A190" s="202" t="s">
        <v>228</v>
      </c>
      <c r="B190" s="514" t="s">
        <v>227</v>
      </c>
      <c r="C190" s="514"/>
      <c r="D190" s="514"/>
      <c r="E190" s="514"/>
      <c r="F190" s="514"/>
      <c r="G190" s="514"/>
      <c r="H190" s="514"/>
      <c r="I190" s="514"/>
    </row>
    <row r="191" spans="1:9" ht="15" customHeight="1">
      <c r="A191" s="145" t="s">
        <v>223</v>
      </c>
      <c r="B191" s="500" t="s">
        <v>222</v>
      </c>
      <c r="C191" s="500"/>
      <c r="D191" s="500"/>
      <c r="E191" s="500"/>
      <c r="F191" s="500"/>
      <c r="G191" s="500"/>
      <c r="H191" s="500"/>
      <c r="I191" s="500"/>
    </row>
    <row r="192" spans="1:9" ht="13.5">
      <c r="A192" s="108"/>
      <c r="B192" s="500"/>
      <c r="C192" s="500"/>
      <c r="D192" s="500"/>
      <c r="E192" s="500"/>
      <c r="F192" s="500"/>
      <c r="G192" s="500"/>
      <c r="H192" s="500"/>
      <c r="I192" s="500"/>
    </row>
    <row r="193" spans="1:9" ht="15" customHeight="1">
      <c r="A193" s="145" t="s">
        <v>223</v>
      </c>
      <c r="B193" s="500" t="s">
        <v>325</v>
      </c>
      <c r="C193" s="500"/>
      <c r="D193" s="500"/>
      <c r="E193" s="500"/>
      <c r="F193" s="500"/>
      <c r="G193" s="500"/>
      <c r="H193" s="500"/>
      <c r="I193" s="500"/>
    </row>
    <row r="194" spans="1:9" ht="13.5">
      <c r="A194" s="108"/>
      <c r="B194" s="500"/>
      <c r="C194" s="500"/>
      <c r="D194" s="500"/>
      <c r="E194" s="500"/>
      <c r="F194" s="500"/>
      <c r="G194" s="500"/>
      <c r="H194" s="500"/>
      <c r="I194" s="500"/>
    </row>
    <row r="195" spans="1:9" ht="13.5">
      <c r="A195" s="108"/>
      <c r="B195" s="500" t="s">
        <v>326</v>
      </c>
      <c r="C195" s="500"/>
      <c r="D195" s="500"/>
      <c r="E195" s="500"/>
      <c r="F195" s="500"/>
      <c r="G195" s="500"/>
      <c r="H195" s="500"/>
      <c r="I195" s="500"/>
    </row>
    <row r="196" spans="1:9" ht="13.5">
      <c r="A196" s="108"/>
      <c r="B196" s="500"/>
      <c r="C196" s="500"/>
      <c r="D196" s="500"/>
      <c r="E196" s="500"/>
      <c r="F196" s="500"/>
      <c r="G196" s="500"/>
      <c r="H196" s="500"/>
      <c r="I196" s="500"/>
    </row>
    <row r="197" spans="1:9" ht="13.5">
      <c r="A197" s="108"/>
      <c r="B197" s="222"/>
      <c r="C197" s="222"/>
      <c r="D197" s="223"/>
      <c r="E197" s="105"/>
      <c r="F197" s="105"/>
      <c r="G197" s="105"/>
      <c r="H197" s="105"/>
      <c r="I197" s="105"/>
    </row>
    <row r="198" spans="1:9" ht="14.25" customHeight="1">
      <c r="A198" s="409" t="s">
        <v>256</v>
      </c>
      <c r="B198" s="379" t="s">
        <v>166</v>
      </c>
      <c r="C198" s="380"/>
      <c r="D198" s="418" t="s">
        <v>217</v>
      </c>
      <c r="E198" s="419"/>
      <c r="F198" s="424" t="s">
        <v>167</v>
      </c>
      <c r="G198" s="425"/>
      <c r="H198" s="425"/>
      <c r="I198" s="426"/>
    </row>
    <row r="199" spans="1:9" ht="14.25" customHeight="1">
      <c r="A199" s="410"/>
      <c r="B199" s="381"/>
      <c r="C199" s="382"/>
      <c r="D199" s="420"/>
      <c r="E199" s="421"/>
      <c r="F199" s="362" t="s">
        <v>191</v>
      </c>
      <c r="G199" s="363"/>
      <c r="H199" s="363"/>
      <c r="I199" s="364"/>
    </row>
    <row r="200" spans="1:14" ht="14.25" customHeight="1">
      <c r="A200" s="411"/>
      <c r="B200" s="383"/>
      <c r="C200" s="384"/>
      <c r="D200" s="422"/>
      <c r="E200" s="423"/>
      <c r="F200" s="19">
        <v>0</v>
      </c>
      <c r="G200" s="19" t="s">
        <v>233</v>
      </c>
      <c r="H200" s="19" t="s">
        <v>345</v>
      </c>
      <c r="I200" s="19">
        <v>200</v>
      </c>
      <c r="L200" s="282" t="s">
        <v>259</v>
      </c>
      <c r="M200" s="283"/>
      <c r="N200" s="165" t="s">
        <v>68</v>
      </c>
    </row>
    <row r="201" spans="1:13" ht="12.75">
      <c r="A201" s="468" t="s">
        <v>163</v>
      </c>
      <c r="B201" s="470" t="s">
        <v>343</v>
      </c>
      <c r="C201" s="471"/>
      <c r="D201" s="471"/>
      <c r="E201" s="471"/>
      <c r="F201" s="471"/>
      <c r="G201" s="471"/>
      <c r="H201" s="471"/>
      <c r="I201" s="472"/>
      <c r="L201" s="284"/>
      <c r="M201" s="284" t="s">
        <v>260</v>
      </c>
    </row>
    <row r="202" spans="1:15" ht="22.5" customHeight="1">
      <c r="A202" s="469"/>
      <c r="B202" s="473"/>
      <c r="C202" s="474"/>
      <c r="D202" s="474"/>
      <c r="E202" s="474"/>
      <c r="F202" s="474"/>
      <c r="G202" s="474"/>
      <c r="H202" s="474"/>
      <c r="I202" s="475"/>
      <c r="L202" s="254">
        <f>SUM(L204:L268)</f>
        <v>0</v>
      </c>
      <c r="M202" s="254">
        <f>SUM(M204:M268)</f>
        <v>2000</v>
      </c>
      <c r="N202" s="285">
        <f>SUM(L202:M202)</f>
        <v>2000</v>
      </c>
      <c r="O202" s="61" t="s">
        <v>261</v>
      </c>
    </row>
    <row r="203" spans="1:13" ht="135.75" customHeight="1">
      <c r="A203" s="395" t="s">
        <v>229</v>
      </c>
      <c r="B203" s="369" t="s">
        <v>346</v>
      </c>
      <c r="C203" s="457"/>
      <c r="D203" s="403" t="s">
        <v>344</v>
      </c>
      <c r="E203" s="404"/>
      <c r="F203" s="2" t="s">
        <v>347</v>
      </c>
      <c r="G203" s="2" t="s">
        <v>348</v>
      </c>
      <c r="H203" s="2" t="s">
        <v>349</v>
      </c>
      <c r="I203" s="2" t="s">
        <v>352</v>
      </c>
      <c r="L203" s="280"/>
      <c r="M203" s="281"/>
    </row>
    <row r="204" spans="1:13" ht="12.75" customHeight="1">
      <c r="A204" s="396"/>
      <c r="B204" s="458"/>
      <c r="C204" s="459"/>
      <c r="D204" s="405"/>
      <c r="E204" s="406"/>
      <c r="F204" s="367">
        <f>IF(AND(G204="",H204="",I204=""),IF($D$8="","",0),"")</f>
      </c>
      <c r="G204" s="360"/>
      <c r="H204" s="360"/>
      <c r="I204" s="360"/>
      <c r="K204" s="246">
        <f>MAX(F204:I205)</f>
        <v>0</v>
      </c>
      <c r="L204" s="273"/>
      <c r="M204" s="274">
        <v>200</v>
      </c>
    </row>
    <row r="205" spans="1:13" ht="12.75">
      <c r="A205" s="463"/>
      <c r="B205" s="460"/>
      <c r="C205" s="461"/>
      <c r="D205" s="407"/>
      <c r="E205" s="408"/>
      <c r="F205" s="368"/>
      <c r="G205" s="361"/>
      <c r="H205" s="361"/>
      <c r="I205" s="361"/>
      <c r="L205" s="273"/>
      <c r="M205" s="274"/>
    </row>
    <row r="206" spans="1:13" ht="20.25" customHeight="1">
      <c r="A206" s="179"/>
      <c r="B206" s="221"/>
      <c r="C206" s="221"/>
      <c r="D206" s="177"/>
      <c r="E206" s="180"/>
      <c r="F206" s="181"/>
      <c r="G206" s="181"/>
      <c r="H206" s="181"/>
      <c r="I206" s="181"/>
      <c r="L206" s="280"/>
      <c r="M206" s="281"/>
    </row>
    <row r="207" spans="1:14" s="308" customFormat="1" ht="15" customHeight="1">
      <c r="A207" s="102"/>
      <c r="B207" s="416" t="s">
        <v>205</v>
      </c>
      <c r="C207" s="416"/>
      <c r="D207" s="100"/>
      <c r="E207" s="313"/>
      <c r="F207" s="104"/>
      <c r="G207" s="104"/>
      <c r="H207" s="104"/>
      <c r="I207" s="104"/>
      <c r="K207" s="309"/>
      <c r="L207" s="314"/>
      <c r="M207" s="315"/>
      <c r="N207" s="312"/>
    </row>
    <row r="208" spans="1:13" ht="1.5" customHeight="1">
      <c r="A208" s="148"/>
      <c r="B208" s="222"/>
      <c r="C208" s="222"/>
      <c r="D208" s="63"/>
      <c r="E208" s="109"/>
      <c r="F208" s="126"/>
      <c r="G208" s="126"/>
      <c r="H208" s="126"/>
      <c r="I208" s="183"/>
      <c r="L208" s="280"/>
      <c r="M208" s="281"/>
    </row>
    <row r="209" spans="1:13" ht="13.5">
      <c r="A209" s="409" t="s">
        <v>256</v>
      </c>
      <c r="B209" s="379" t="s">
        <v>166</v>
      </c>
      <c r="C209" s="380"/>
      <c r="D209" s="418" t="s">
        <v>217</v>
      </c>
      <c r="E209" s="419"/>
      <c r="F209" s="424" t="s">
        <v>167</v>
      </c>
      <c r="G209" s="425"/>
      <c r="H209" s="425"/>
      <c r="I209" s="426"/>
      <c r="L209" s="280"/>
      <c r="M209" s="281"/>
    </row>
    <row r="210" spans="1:13" ht="12.75">
      <c r="A210" s="410"/>
      <c r="B210" s="381"/>
      <c r="C210" s="382"/>
      <c r="D210" s="420"/>
      <c r="E210" s="421"/>
      <c r="F210" s="362" t="s">
        <v>191</v>
      </c>
      <c r="G210" s="363"/>
      <c r="H210" s="363"/>
      <c r="I210" s="364"/>
      <c r="L210" s="280"/>
      <c r="M210" s="281"/>
    </row>
    <row r="211" spans="1:13" ht="12.75">
      <c r="A211" s="411"/>
      <c r="B211" s="383"/>
      <c r="C211" s="384"/>
      <c r="D211" s="422"/>
      <c r="E211" s="423"/>
      <c r="F211" s="19">
        <v>0</v>
      </c>
      <c r="G211" s="19" t="s">
        <v>233</v>
      </c>
      <c r="H211" s="19" t="s">
        <v>345</v>
      </c>
      <c r="I211" s="19">
        <v>200</v>
      </c>
      <c r="L211" s="280"/>
      <c r="M211" s="281"/>
    </row>
    <row r="212" spans="1:13" ht="12.75" customHeight="1">
      <c r="A212" s="395" t="s">
        <v>230</v>
      </c>
      <c r="B212" s="397" t="s">
        <v>426</v>
      </c>
      <c r="C212" s="398"/>
      <c r="D212" s="403" t="s">
        <v>350</v>
      </c>
      <c r="E212" s="404"/>
      <c r="F212" s="365" t="s">
        <v>351</v>
      </c>
      <c r="G212" s="365" t="s">
        <v>356</v>
      </c>
      <c r="H212" s="365" t="s">
        <v>355</v>
      </c>
      <c r="I212" s="365" t="s">
        <v>405</v>
      </c>
      <c r="L212" s="280"/>
      <c r="M212" s="281"/>
    </row>
    <row r="213" spans="1:13" ht="12.75" customHeight="1">
      <c r="A213" s="396"/>
      <c r="B213" s="399"/>
      <c r="C213" s="400"/>
      <c r="D213" s="405"/>
      <c r="E213" s="406"/>
      <c r="F213" s="366"/>
      <c r="G213" s="366"/>
      <c r="H213" s="366"/>
      <c r="I213" s="366"/>
      <c r="L213" s="280"/>
      <c r="M213" s="281"/>
    </row>
    <row r="214" spans="1:13" ht="180" customHeight="1">
      <c r="A214" s="396"/>
      <c r="B214" s="399"/>
      <c r="C214" s="400"/>
      <c r="D214" s="405"/>
      <c r="E214" s="406"/>
      <c r="F214" s="366"/>
      <c r="G214" s="366"/>
      <c r="H214" s="366"/>
      <c r="I214" s="366"/>
      <c r="L214" s="280"/>
      <c r="M214" s="281"/>
    </row>
    <row r="215" spans="1:13" ht="4.5" customHeight="1">
      <c r="A215" s="396"/>
      <c r="B215" s="399"/>
      <c r="C215" s="400"/>
      <c r="D215" s="405"/>
      <c r="E215" s="406"/>
      <c r="F215" s="240"/>
      <c r="G215" s="240"/>
      <c r="H215" s="240"/>
      <c r="I215" s="302"/>
      <c r="L215" s="280"/>
      <c r="M215" s="281"/>
    </row>
    <row r="216" spans="1:13" ht="12.75" customHeight="1">
      <c r="A216" s="396"/>
      <c r="B216" s="399"/>
      <c r="C216" s="400"/>
      <c r="D216" s="405"/>
      <c r="E216" s="406"/>
      <c r="F216" s="367">
        <f>IF(AND(G216="",H216="",I216=""),IF($D$8="","",0),"")</f>
      </c>
      <c r="G216" s="360"/>
      <c r="H216" s="360"/>
      <c r="I216" s="360"/>
      <c r="K216" s="246">
        <f>MAX(F216:I217)</f>
        <v>0</v>
      </c>
      <c r="L216" s="273"/>
      <c r="M216" s="274">
        <v>200</v>
      </c>
    </row>
    <row r="217" spans="1:13" ht="11.25" customHeight="1">
      <c r="A217" s="239"/>
      <c r="B217" s="401"/>
      <c r="C217" s="402"/>
      <c r="D217" s="407"/>
      <c r="E217" s="408"/>
      <c r="F217" s="368"/>
      <c r="G217" s="361"/>
      <c r="H217" s="361"/>
      <c r="I217" s="361"/>
      <c r="L217" s="273"/>
      <c r="M217" s="274"/>
    </row>
    <row r="218" spans="1:13" ht="15" customHeight="1">
      <c r="A218" s="395" t="s">
        <v>231</v>
      </c>
      <c r="B218" s="397" t="s">
        <v>357</v>
      </c>
      <c r="C218" s="398"/>
      <c r="D218" s="403" t="s">
        <v>358</v>
      </c>
      <c r="E218" s="404"/>
      <c r="F218" s="365" t="s">
        <v>359</v>
      </c>
      <c r="G218" s="365" t="s">
        <v>360</v>
      </c>
      <c r="H218" s="365" t="s">
        <v>361</v>
      </c>
      <c r="I218" s="365" t="s">
        <v>362</v>
      </c>
      <c r="L218" s="280"/>
      <c r="M218" s="281"/>
    </row>
    <row r="219" spans="1:13" ht="15" customHeight="1">
      <c r="A219" s="396"/>
      <c r="B219" s="399"/>
      <c r="C219" s="400"/>
      <c r="D219" s="405"/>
      <c r="E219" s="406"/>
      <c r="F219" s="366"/>
      <c r="G219" s="366"/>
      <c r="H219" s="366"/>
      <c r="I219" s="366"/>
      <c r="L219" s="280"/>
      <c r="M219" s="281"/>
    </row>
    <row r="220" spans="1:13" ht="88.5" customHeight="1">
      <c r="A220" s="396"/>
      <c r="B220" s="399"/>
      <c r="C220" s="400"/>
      <c r="D220" s="405"/>
      <c r="E220" s="406"/>
      <c r="F220" s="366"/>
      <c r="G220" s="366"/>
      <c r="H220" s="366"/>
      <c r="I220" s="366"/>
      <c r="L220" s="280"/>
      <c r="M220" s="281"/>
    </row>
    <row r="221" spans="1:13" ht="3" customHeight="1">
      <c r="A221" s="396"/>
      <c r="B221" s="399"/>
      <c r="C221" s="400"/>
      <c r="D221" s="405"/>
      <c r="E221" s="406"/>
      <c r="F221" s="240"/>
      <c r="G221" s="240"/>
      <c r="H221" s="240"/>
      <c r="I221" s="302"/>
      <c r="L221" s="280"/>
      <c r="M221" s="281"/>
    </row>
    <row r="222" spans="1:13" ht="15" customHeight="1">
      <c r="A222" s="396"/>
      <c r="B222" s="399"/>
      <c r="C222" s="400"/>
      <c r="D222" s="405"/>
      <c r="E222" s="406"/>
      <c r="F222" s="367">
        <f>IF(AND(G222="",H222="",I222=""),IF($D$8="","",0),"")</f>
      </c>
      <c r="G222" s="360"/>
      <c r="H222" s="360"/>
      <c r="I222" s="360"/>
      <c r="K222" s="246">
        <f>MAX(F222:I223)</f>
        <v>0</v>
      </c>
      <c r="L222" s="273"/>
      <c r="M222" s="274">
        <v>200</v>
      </c>
    </row>
    <row r="223" spans="1:13" ht="13.5">
      <c r="A223" s="239"/>
      <c r="B223" s="401"/>
      <c r="C223" s="402"/>
      <c r="D223" s="407"/>
      <c r="E223" s="408"/>
      <c r="F223" s="368"/>
      <c r="G223" s="361"/>
      <c r="H223" s="361"/>
      <c r="I223" s="361"/>
      <c r="L223" s="273"/>
      <c r="M223" s="274"/>
    </row>
    <row r="224" spans="1:13" ht="12.75" customHeight="1">
      <c r="A224" s="395" t="s">
        <v>232</v>
      </c>
      <c r="B224" s="397" t="s">
        <v>363</v>
      </c>
      <c r="C224" s="398"/>
      <c r="D224" s="403" t="s">
        <v>364</v>
      </c>
      <c r="E224" s="404"/>
      <c r="F224" s="365" t="s">
        <v>368</v>
      </c>
      <c r="G224" s="365" t="s">
        <v>369</v>
      </c>
      <c r="H224" s="365" t="s">
        <v>365</v>
      </c>
      <c r="I224" s="365" t="s">
        <v>366</v>
      </c>
      <c r="L224" s="280"/>
      <c r="M224" s="281"/>
    </row>
    <row r="225" spans="1:13" ht="15" customHeight="1">
      <c r="A225" s="396"/>
      <c r="B225" s="399"/>
      <c r="C225" s="400"/>
      <c r="D225" s="405"/>
      <c r="E225" s="406"/>
      <c r="F225" s="366"/>
      <c r="G225" s="366"/>
      <c r="H225" s="366"/>
      <c r="I225" s="366"/>
      <c r="L225" s="280"/>
      <c r="M225" s="281"/>
    </row>
    <row r="226" spans="1:13" ht="57.75" customHeight="1">
      <c r="A226" s="396"/>
      <c r="B226" s="399"/>
      <c r="C226" s="400"/>
      <c r="D226" s="405"/>
      <c r="E226" s="406"/>
      <c r="F226" s="366"/>
      <c r="G226" s="366"/>
      <c r="H226" s="366"/>
      <c r="I226" s="366"/>
      <c r="L226" s="280"/>
      <c r="M226" s="281"/>
    </row>
    <row r="227" spans="1:13" ht="3.75" customHeight="1">
      <c r="A227" s="396"/>
      <c r="B227" s="399"/>
      <c r="C227" s="400"/>
      <c r="D227" s="405"/>
      <c r="E227" s="406"/>
      <c r="F227" s="240"/>
      <c r="G227" s="240"/>
      <c r="H227" s="240"/>
      <c r="I227" s="302"/>
      <c r="L227" s="280"/>
      <c r="M227" s="281"/>
    </row>
    <row r="228" spans="1:13" ht="12.75" customHeight="1">
      <c r="A228" s="396"/>
      <c r="B228" s="399"/>
      <c r="C228" s="400"/>
      <c r="D228" s="405"/>
      <c r="E228" s="406"/>
      <c r="F228" s="367">
        <f>IF(AND(G228="",H228="",I228=""),IF($D$8="","",0),"")</f>
      </c>
      <c r="G228" s="360"/>
      <c r="H228" s="360"/>
      <c r="I228" s="360"/>
      <c r="K228" s="246">
        <f>MAX(F228:I229)</f>
        <v>0</v>
      </c>
      <c r="L228" s="273"/>
      <c r="M228" s="274">
        <v>200</v>
      </c>
    </row>
    <row r="229" spans="1:13" ht="12.75" customHeight="1">
      <c r="A229" s="239"/>
      <c r="B229" s="401"/>
      <c r="C229" s="402"/>
      <c r="D229" s="407"/>
      <c r="E229" s="408"/>
      <c r="F229" s="368"/>
      <c r="G229" s="361"/>
      <c r="H229" s="361"/>
      <c r="I229" s="361"/>
      <c r="L229" s="273"/>
      <c r="M229" s="274"/>
    </row>
    <row r="230" spans="1:13" ht="12.75">
      <c r="A230" s="395" t="s">
        <v>234</v>
      </c>
      <c r="B230" s="397" t="s">
        <v>427</v>
      </c>
      <c r="C230" s="398"/>
      <c r="D230" s="403" t="s">
        <v>367</v>
      </c>
      <c r="E230" s="404"/>
      <c r="F230" s="365" t="s">
        <v>370</v>
      </c>
      <c r="G230" s="365" t="s">
        <v>371</v>
      </c>
      <c r="H230" s="365" t="s">
        <v>372</v>
      </c>
      <c r="I230" s="365" t="s">
        <v>373</v>
      </c>
      <c r="L230" s="280"/>
      <c r="M230" s="281"/>
    </row>
    <row r="231" spans="1:13" ht="12.75" customHeight="1">
      <c r="A231" s="396"/>
      <c r="B231" s="399"/>
      <c r="C231" s="400"/>
      <c r="D231" s="405"/>
      <c r="E231" s="406"/>
      <c r="F231" s="366"/>
      <c r="G231" s="366"/>
      <c r="H231" s="366"/>
      <c r="I231" s="366"/>
      <c r="L231" s="280"/>
      <c r="M231" s="281"/>
    </row>
    <row r="232" spans="1:13" ht="150.75" customHeight="1">
      <c r="A232" s="396"/>
      <c r="B232" s="399"/>
      <c r="C232" s="400"/>
      <c r="D232" s="405"/>
      <c r="E232" s="406"/>
      <c r="F232" s="366"/>
      <c r="G232" s="366"/>
      <c r="H232" s="366"/>
      <c r="I232" s="366"/>
      <c r="L232" s="280"/>
      <c r="M232" s="281"/>
    </row>
    <row r="233" spans="1:13" ht="6" customHeight="1">
      <c r="A233" s="396"/>
      <c r="B233" s="399"/>
      <c r="C233" s="400"/>
      <c r="D233" s="405"/>
      <c r="E233" s="406"/>
      <c r="F233" s="240"/>
      <c r="G233" s="241"/>
      <c r="H233" s="241"/>
      <c r="I233" s="242"/>
      <c r="L233" s="280"/>
      <c r="M233" s="281"/>
    </row>
    <row r="234" spans="1:13" ht="12.75" customHeight="1">
      <c r="A234" s="396"/>
      <c r="B234" s="399"/>
      <c r="C234" s="400"/>
      <c r="D234" s="405"/>
      <c r="E234" s="406"/>
      <c r="F234" s="367">
        <f>IF(AND(G234="",H234="",I234=""),IF($D$8="","",0),"")</f>
      </c>
      <c r="G234" s="360"/>
      <c r="H234" s="360"/>
      <c r="I234" s="360"/>
      <c r="K234" s="246">
        <f>MAX(F234:I235)</f>
        <v>0</v>
      </c>
      <c r="L234" s="273"/>
      <c r="M234" s="274">
        <v>200</v>
      </c>
    </row>
    <row r="235" spans="1:13" ht="12.75" customHeight="1">
      <c r="A235" s="239"/>
      <c r="B235" s="401"/>
      <c r="C235" s="402"/>
      <c r="D235" s="407"/>
      <c r="E235" s="408"/>
      <c r="F235" s="368"/>
      <c r="G235" s="361"/>
      <c r="H235" s="361"/>
      <c r="I235" s="361"/>
      <c r="L235" s="273"/>
      <c r="M235" s="274"/>
    </row>
    <row r="236" spans="1:13" ht="12.75" customHeight="1">
      <c r="A236" s="409" t="s">
        <v>256</v>
      </c>
      <c r="B236" s="379" t="s">
        <v>166</v>
      </c>
      <c r="C236" s="380"/>
      <c r="D236" s="418" t="s">
        <v>217</v>
      </c>
      <c r="E236" s="419"/>
      <c r="F236" s="424" t="s">
        <v>167</v>
      </c>
      <c r="G236" s="425"/>
      <c r="H236" s="425"/>
      <c r="I236" s="426"/>
      <c r="L236" s="273"/>
      <c r="M236" s="274"/>
    </row>
    <row r="237" spans="1:13" ht="12.75" customHeight="1">
      <c r="A237" s="410"/>
      <c r="B237" s="381"/>
      <c r="C237" s="382"/>
      <c r="D237" s="420"/>
      <c r="E237" s="421"/>
      <c r="F237" s="362" t="s">
        <v>191</v>
      </c>
      <c r="G237" s="363"/>
      <c r="H237" s="363"/>
      <c r="I237" s="364"/>
      <c r="L237" s="273"/>
      <c r="M237" s="274"/>
    </row>
    <row r="238" spans="1:13" ht="12.75" customHeight="1">
      <c r="A238" s="411"/>
      <c r="B238" s="383"/>
      <c r="C238" s="384"/>
      <c r="D238" s="422"/>
      <c r="E238" s="423"/>
      <c r="F238" s="3">
        <v>0</v>
      </c>
      <c r="G238" s="3" t="s">
        <v>233</v>
      </c>
      <c r="H238" s="3" t="s">
        <v>345</v>
      </c>
      <c r="I238" s="3">
        <v>200</v>
      </c>
      <c r="L238" s="273"/>
      <c r="M238" s="274"/>
    </row>
    <row r="239" spans="1:13" ht="12.75">
      <c r="A239" s="395" t="s">
        <v>235</v>
      </c>
      <c r="B239" s="397" t="s">
        <v>374</v>
      </c>
      <c r="C239" s="398"/>
      <c r="D239" s="403" t="s">
        <v>375</v>
      </c>
      <c r="E239" s="404"/>
      <c r="F239" s="365" t="s">
        <v>370</v>
      </c>
      <c r="G239" s="365" t="s">
        <v>371</v>
      </c>
      <c r="H239" s="365" t="s">
        <v>376</v>
      </c>
      <c r="I239" s="365" t="s">
        <v>377</v>
      </c>
      <c r="L239" s="280"/>
      <c r="M239" s="281"/>
    </row>
    <row r="240" spans="1:13" ht="12.75" customHeight="1">
      <c r="A240" s="396"/>
      <c r="B240" s="399"/>
      <c r="C240" s="400"/>
      <c r="D240" s="405"/>
      <c r="E240" s="406"/>
      <c r="F240" s="366"/>
      <c r="G240" s="366"/>
      <c r="H240" s="366"/>
      <c r="I240" s="366"/>
      <c r="L240" s="280"/>
      <c r="M240" s="281"/>
    </row>
    <row r="241" spans="1:13" ht="174.75" customHeight="1">
      <c r="A241" s="396"/>
      <c r="B241" s="399"/>
      <c r="C241" s="400"/>
      <c r="D241" s="405"/>
      <c r="E241" s="406"/>
      <c r="F241" s="366"/>
      <c r="G241" s="366"/>
      <c r="H241" s="366"/>
      <c r="I241" s="366"/>
      <c r="L241" s="280"/>
      <c r="M241" s="281"/>
    </row>
    <row r="242" spans="1:13" ht="3.75" customHeight="1">
      <c r="A242" s="396"/>
      <c r="B242" s="399"/>
      <c r="C242" s="400"/>
      <c r="D242" s="405"/>
      <c r="E242" s="406"/>
      <c r="F242" s="240"/>
      <c r="G242" s="240"/>
      <c r="H242" s="240"/>
      <c r="I242" s="302"/>
      <c r="L242" s="280"/>
      <c r="M242" s="281"/>
    </row>
    <row r="243" spans="1:13" ht="12.75" customHeight="1">
      <c r="A243" s="396"/>
      <c r="B243" s="399"/>
      <c r="C243" s="400"/>
      <c r="D243" s="405"/>
      <c r="E243" s="406"/>
      <c r="F243" s="367">
        <f>IF(AND(G243="",H243="",I243=""),IF($D$8="","",0),"")</f>
      </c>
      <c r="G243" s="360"/>
      <c r="H243" s="360"/>
      <c r="I243" s="360"/>
      <c r="K243" s="246">
        <f>MAX(F243:I244)</f>
        <v>0</v>
      </c>
      <c r="L243" s="273"/>
      <c r="M243" s="274">
        <v>200</v>
      </c>
    </row>
    <row r="244" spans="1:13" ht="12.75" customHeight="1">
      <c r="A244" s="239"/>
      <c r="B244" s="401"/>
      <c r="C244" s="402"/>
      <c r="D244" s="407"/>
      <c r="E244" s="408"/>
      <c r="F244" s="368"/>
      <c r="G244" s="361"/>
      <c r="H244" s="361"/>
      <c r="I244" s="361"/>
      <c r="L244" s="273"/>
      <c r="M244" s="274"/>
    </row>
    <row r="245" spans="1:13" ht="27.75" customHeight="1">
      <c r="A245" s="395" t="s">
        <v>236</v>
      </c>
      <c r="B245" s="397" t="s">
        <v>378</v>
      </c>
      <c r="C245" s="398"/>
      <c r="D245" s="403" t="s">
        <v>381</v>
      </c>
      <c r="E245" s="404"/>
      <c r="F245" s="365" t="s">
        <v>370</v>
      </c>
      <c r="G245" s="365" t="s">
        <v>371</v>
      </c>
      <c r="H245" s="365" t="s">
        <v>379</v>
      </c>
      <c r="I245" s="365" t="s">
        <v>380</v>
      </c>
      <c r="L245" s="280"/>
      <c r="M245" s="281"/>
    </row>
    <row r="246" spans="1:13" ht="27.75" customHeight="1">
      <c r="A246" s="396"/>
      <c r="B246" s="399"/>
      <c r="C246" s="400"/>
      <c r="D246" s="405"/>
      <c r="E246" s="406"/>
      <c r="F246" s="366"/>
      <c r="G246" s="366"/>
      <c r="H246" s="366"/>
      <c r="I246" s="366"/>
      <c r="L246" s="280"/>
      <c r="M246" s="281"/>
    </row>
    <row r="247" spans="1:13" ht="27.75" customHeight="1">
      <c r="A247" s="396"/>
      <c r="B247" s="399"/>
      <c r="C247" s="400"/>
      <c r="D247" s="405"/>
      <c r="E247" s="406"/>
      <c r="F247" s="366"/>
      <c r="G247" s="366"/>
      <c r="H247" s="366"/>
      <c r="I247" s="366"/>
      <c r="L247" s="280"/>
      <c r="M247" s="281"/>
    </row>
    <row r="248" spans="1:13" ht="27.75" customHeight="1">
      <c r="A248" s="396"/>
      <c r="B248" s="399"/>
      <c r="C248" s="400"/>
      <c r="D248" s="405"/>
      <c r="E248" s="406"/>
      <c r="F248" s="240"/>
      <c r="G248" s="240"/>
      <c r="H248" s="240"/>
      <c r="I248" s="302"/>
      <c r="L248" s="280"/>
      <c r="M248" s="281"/>
    </row>
    <row r="249" spans="1:13" ht="27.75" customHeight="1">
      <c r="A249" s="396"/>
      <c r="B249" s="399"/>
      <c r="C249" s="400"/>
      <c r="D249" s="405"/>
      <c r="E249" s="406"/>
      <c r="F249" s="367">
        <f>IF(AND(G249="",H249="",I249=""),IF($D$8="","",0),"")</f>
      </c>
      <c r="G249" s="360"/>
      <c r="H249" s="360"/>
      <c r="I249" s="360"/>
      <c r="K249" s="246">
        <f>MAX(F249:I250)</f>
        <v>0</v>
      </c>
      <c r="L249" s="273"/>
      <c r="M249" s="274">
        <v>200</v>
      </c>
    </row>
    <row r="250" spans="1:13" ht="27.75" customHeight="1">
      <c r="A250" s="239"/>
      <c r="B250" s="401"/>
      <c r="C250" s="402"/>
      <c r="D250" s="407"/>
      <c r="E250" s="408"/>
      <c r="F250" s="368"/>
      <c r="G250" s="361"/>
      <c r="H250" s="361"/>
      <c r="I250" s="361"/>
      <c r="L250" s="273"/>
      <c r="M250" s="274"/>
    </row>
    <row r="251" spans="1:13" ht="12.75" customHeight="1">
      <c r="A251" s="395" t="s">
        <v>237</v>
      </c>
      <c r="B251" s="397" t="s">
        <v>382</v>
      </c>
      <c r="C251" s="398"/>
      <c r="D251" s="403" t="s">
        <v>383</v>
      </c>
      <c r="E251" s="404"/>
      <c r="F251" s="365" t="s">
        <v>384</v>
      </c>
      <c r="G251" s="365" t="s">
        <v>371</v>
      </c>
      <c r="H251" s="365" t="s">
        <v>379</v>
      </c>
      <c r="I251" s="365" t="s">
        <v>380</v>
      </c>
      <c r="L251" s="280"/>
      <c r="M251" s="281"/>
    </row>
    <row r="252" spans="1:13" ht="12.75" customHeight="1">
      <c r="A252" s="396"/>
      <c r="B252" s="399"/>
      <c r="C252" s="400"/>
      <c r="D252" s="405"/>
      <c r="E252" s="406"/>
      <c r="F252" s="366"/>
      <c r="G252" s="366"/>
      <c r="H252" s="366"/>
      <c r="I252" s="366"/>
      <c r="L252" s="280"/>
      <c r="M252" s="281"/>
    </row>
    <row r="253" spans="1:13" ht="69.75" customHeight="1">
      <c r="A253" s="396"/>
      <c r="B253" s="399"/>
      <c r="C253" s="400"/>
      <c r="D253" s="405"/>
      <c r="E253" s="406"/>
      <c r="F253" s="366"/>
      <c r="G253" s="366"/>
      <c r="H253" s="366"/>
      <c r="I253" s="366"/>
      <c r="L253" s="280"/>
      <c r="M253" s="281"/>
    </row>
    <row r="254" spans="1:13" ht="8.25" customHeight="1">
      <c r="A254" s="396"/>
      <c r="B254" s="399"/>
      <c r="C254" s="400"/>
      <c r="D254" s="405"/>
      <c r="E254" s="406"/>
      <c r="F254" s="240"/>
      <c r="G254" s="240"/>
      <c r="H254" s="240"/>
      <c r="I254" s="302"/>
      <c r="L254" s="280"/>
      <c r="M254" s="281"/>
    </row>
    <row r="255" spans="1:13" ht="9.75" customHeight="1">
      <c r="A255" s="396"/>
      <c r="B255" s="399"/>
      <c r="C255" s="400"/>
      <c r="D255" s="405"/>
      <c r="E255" s="406"/>
      <c r="F255" s="367">
        <f>IF(AND(G255="",H255="",I255=""),IF($D$8="","",0),"")</f>
      </c>
      <c r="G255" s="360"/>
      <c r="H255" s="360"/>
      <c r="I255" s="360"/>
      <c r="K255" s="246">
        <f>MAX(F255:I256)</f>
        <v>0</v>
      </c>
      <c r="L255" s="273"/>
      <c r="M255" s="274">
        <v>200</v>
      </c>
    </row>
    <row r="256" spans="1:13" ht="15" customHeight="1">
      <c r="A256" s="239"/>
      <c r="B256" s="401"/>
      <c r="C256" s="402"/>
      <c r="D256" s="407"/>
      <c r="E256" s="408"/>
      <c r="F256" s="368"/>
      <c r="G256" s="361"/>
      <c r="H256" s="361"/>
      <c r="I256" s="361"/>
      <c r="L256" s="273"/>
      <c r="M256" s="274"/>
    </row>
    <row r="257" spans="1:13" ht="12.75" customHeight="1">
      <c r="A257" s="395" t="s">
        <v>238</v>
      </c>
      <c r="B257" s="397" t="s">
        <v>385</v>
      </c>
      <c r="C257" s="398"/>
      <c r="D257" s="403" t="s">
        <v>386</v>
      </c>
      <c r="E257" s="404"/>
      <c r="F257" s="365" t="s">
        <v>384</v>
      </c>
      <c r="G257" s="365" t="s">
        <v>371</v>
      </c>
      <c r="H257" s="365" t="s">
        <v>379</v>
      </c>
      <c r="I257" s="365" t="s">
        <v>380</v>
      </c>
      <c r="L257" s="280"/>
      <c r="M257" s="281"/>
    </row>
    <row r="258" spans="1:13" ht="12.75" customHeight="1">
      <c r="A258" s="396"/>
      <c r="B258" s="399"/>
      <c r="C258" s="400"/>
      <c r="D258" s="405"/>
      <c r="E258" s="406"/>
      <c r="F258" s="366"/>
      <c r="G258" s="366"/>
      <c r="H258" s="366"/>
      <c r="I258" s="366"/>
      <c r="L258" s="280"/>
      <c r="M258" s="281"/>
    </row>
    <row r="259" spans="1:13" ht="47.25" customHeight="1">
      <c r="A259" s="396"/>
      <c r="B259" s="399"/>
      <c r="C259" s="400"/>
      <c r="D259" s="405"/>
      <c r="E259" s="406"/>
      <c r="F259" s="366"/>
      <c r="G259" s="366"/>
      <c r="H259" s="366"/>
      <c r="I259" s="366"/>
      <c r="L259" s="280"/>
      <c r="M259" s="281"/>
    </row>
    <row r="260" spans="1:13" ht="4.5" customHeight="1">
      <c r="A260" s="396"/>
      <c r="B260" s="399"/>
      <c r="C260" s="400"/>
      <c r="D260" s="405"/>
      <c r="E260" s="406"/>
      <c r="F260" s="240"/>
      <c r="G260" s="240"/>
      <c r="H260" s="240"/>
      <c r="I260" s="302"/>
      <c r="L260" s="280"/>
      <c r="M260" s="281"/>
    </row>
    <row r="261" spans="1:13" ht="9.75" customHeight="1">
      <c r="A261" s="396"/>
      <c r="B261" s="399"/>
      <c r="C261" s="400"/>
      <c r="D261" s="405"/>
      <c r="E261" s="406"/>
      <c r="F261" s="367">
        <f>IF(AND(G261="",H261="",I261=""),IF($D$8="","",0),"")</f>
      </c>
      <c r="G261" s="360"/>
      <c r="H261" s="360"/>
      <c r="I261" s="360"/>
      <c r="K261" s="246">
        <f>MAX(F261:I262)</f>
        <v>0</v>
      </c>
      <c r="L261" s="273"/>
      <c r="M261" s="274">
        <v>200</v>
      </c>
    </row>
    <row r="262" spans="1:13" ht="15" customHeight="1">
      <c r="A262" s="239"/>
      <c r="B262" s="401"/>
      <c r="C262" s="402"/>
      <c r="D262" s="407"/>
      <c r="E262" s="408"/>
      <c r="F262" s="368"/>
      <c r="G262" s="361"/>
      <c r="H262" s="361"/>
      <c r="I262" s="361"/>
      <c r="L262" s="273"/>
      <c r="M262" s="274"/>
    </row>
    <row r="263" spans="1:13" ht="12.75" customHeight="1">
      <c r="A263" s="395" t="s">
        <v>67</v>
      </c>
      <c r="B263" s="397" t="s">
        <v>446</v>
      </c>
      <c r="C263" s="398"/>
      <c r="D263" s="403" t="s">
        <v>447</v>
      </c>
      <c r="E263" s="404"/>
      <c r="F263" s="365" t="s">
        <v>384</v>
      </c>
      <c r="G263" s="365" t="s">
        <v>371</v>
      </c>
      <c r="H263" s="365" t="s">
        <v>379</v>
      </c>
      <c r="I263" s="365" t="s">
        <v>380</v>
      </c>
      <c r="L263" s="280"/>
      <c r="M263" s="281"/>
    </row>
    <row r="264" spans="1:13" ht="12.75" customHeight="1">
      <c r="A264" s="396"/>
      <c r="B264" s="399"/>
      <c r="C264" s="400"/>
      <c r="D264" s="405"/>
      <c r="E264" s="406"/>
      <c r="F264" s="366"/>
      <c r="G264" s="366"/>
      <c r="H264" s="366"/>
      <c r="I264" s="366"/>
      <c r="L264" s="280"/>
      <c r="M264" s="281"/>
    </row>
    <row r="265" spans="1:13" ht="47.25" customHeight="1">
      <c r="A265" s="396"/>
      <c r="B265" s="399"/>
      <c r="C265" s="400"/>
      <c r="D265" s="405"/>
      <c r="E265" s="406"/>
      <c r="F265" s="366"/>
      <c r="G265" s="366"/>
      <c r="H265" s="366"/>
      <c r="I265" s="366"/>
      <c r="L265" s="280"/>
      <c r="M265" s="281"/>
    </row>
    <row r="266" spans="1:13" ht="4.5" customHeight="1">
      <c r="A266" s="396"/>
      <c r="B266" s="399"/>
      <c r="C266" s="400"/>
      <c r="D266" s="405"/>
      <c r="E266" s="406"/>
      <c r="F266" s="240"/>
      <c r="G266" s="240"/>
      <c r="H266" s="240"/>
      <c r="I266" s="302"/>
      <c r="L266" s="280"/>
      <c r="M266" s="281"/>
    </row>
    <row r="267" spans="1:13" ht="9.75" customHeight="1">
      <c r="A267" s="396"/>
      <c r="B267" s="399"/>
      <c r="C267" s="400"/>
      <c r="D267" s="405"/>
      <c r="E267" s="406"/>
      <c r="F267" s="367">
        <f>IF(AND(G267="",H267="",I267=""),IF($D$8="","",0),"")</f>
      </c>
      <c r="G267" s="360"/>
      <c r="H267" s="360"/>
      <c r="I267" s="360"/>
      <c r="K267" s="246">
        <f>MAX(F267:I268)</f>
        <v>0</v>
      </c>
      <c r="L267" s="273"/>
      <c r="M267" s="274">
        <v>200</v>
      </c>
    </row>
    <row r="268" spans="1:13" ht="15" customHeight="1">
      <c r="A268" s="239"/>
      <c r="B268" s="401"/>
      <c r="C268" s="402"/>
      <c r="D268" s="407"/>
      <c r="E268" s="408"/>
      <c r="F268" s="368"/>
      <c r="G268" s="361"/>
      <c r="H268" s="361"/>
      <c r="I268" s="361"/>
      <c r="L268" s="273"/>
      <c r="M268" s="274"/>
    </row>
    <row r="269" spans="1:13" ht="15" customHeight="1">
      <c r="A269" s="320"/>
      <c r="B269" s="320"/>
      <c r="C269" s="320"/>
      <c r="D269" s="63"/>
      <c r="E269" s="63"/>
      <c r="F269" s="107"/>
      <c r="G269" s="321"/>
      <c r="H269" s="321"/>
      <c r="I269" s="321"/>
      <c r="L269" s="273"/>
      <c r="M269" s="274"/>
    </row>
    <row r="270" spans="1:13" ht="15" customHeight="1">
      <c r="A270" s="34"/>
      <c r="B270" s="224"/>
      <c r="C270" s="224"/>
      <c r="D270" s="224"/>
      <c r="E270" s="32"/>
      <c r="F270" s="32"/>
      <c r="G270" s="32"/>
      <c r="H270" s="32"/>
      <c r="I270" s="32"/>
      <c r="L270" s="273"/>
      <c r="M270" s="274"/>
    </row>
    <row r="271" spans="1:14" ht="15" customHeight="1">
      <c r="A271" s="36"/>
      <c r="B271" s="550" t="s">
        <v>240</v>
      </c>
      <c r="C271" s="551"/>
      <c r="D271" s="551"/>
      <c r="E271" s="552"/>
      <c r="F271" s="547" t="s">
        <v>156</v>
      </c>
      <c r="G271" s="548"/>
      <c r="H271" s="549"/>
      <c r="I271" s="36"/>
      <c r="K271" s="252"/>
      <c r="L271" s="282" t="s">
        <v>259</v>
      </c>
      <c r="M271" s="283"/>
      <c r="N271" s="41" t="s">
        <v>68</v>
      </c>
    </row>
    <row r="272" spans="1:13" ht="15" customHeight="1">
      <c r="A272" s="130" t="s">
        <v>148</v>
      </c>
      <c r="B272" s="539" t="s">
        <v>241</v>
      </c>
      <c r="C272" s="540"/>
      <c r="D272" s="540"/>
      <c r="E272" s="541"/>
      <c r="F272" s="140">
        <v>860</v>
      </c>
      <c r="G272" s="146" t="s">
        <v>387</v>
      </c>
      <c r="H272" s="68"/>
      <c r="I272" s="36"/>
      <c r="K272" s="301" t="s">
        <v>69</v>
      </c>
      <c r="L272" s="284"/>
      <c r="M272" s="284" t="s">
        <v>260</v>
      </c>
    </row>
    <row r="273" spans="1:19" s="30" customFormat="1" ht="15">
      <c r="A273" s="130" t="s">
        <v>247</v>
      </c>
      <c r="B273" s="542" t="s">
        <v>242</v>
      </c>
      <c r="C273" s="543"/>
      <c r="D273" s="543"/>
      <c r="E273" s="544"/>
      <c r="F273" s="142">
        <v>1701</v>
      </c>
      <c r="G273" s="141" t="s">
        <v>290</v>
      </c>
      <c r="H273" s="143"/>
      <c r="I273" s="36"/>
      <c r="K273" s="300">
        <f>SUM(K32:K270)</f>
        <v>0</v>
      </c>
      <c r="L273" s="286">
        <f>SUM(L29,L62,L202)</f>
        <v>2730</v>
      </c>
      <c r="M273" s="286">
        <f>SUM(M29,M62,M202)</f>
        <v>3730</v>
      </c>
      <c r="N273" s="299">
        <f>SUM(N29,N62,N202)</f>
        <v>6460</v>
      </c>
      <c r="P273" s="36"/>
      <c r="Q273" s="36"/>
      <c r="R273" s="36"/>
      <c r="S273" s="36"/>
    </row>
    <row r="274" spans="1:24" s="36" customFormat="1" ht="15">
      <c r="A274" s="34"/>
      <c r="B274" s="126"/>
      <c r="C274" s="213"/>
      <c r="D274" s="213"/>
      <c r="E274" s="69"/>
      <c r="F274" s="69"/>
      <c r="G274" s="42"/>
      <c r="H274" s="43"/>
      <c r="I274" s="69"/>
      <c r="K274" s="286"/>
      <c r="L274" s="286"/>
      <c r="M274" s="287"/>
      <c r="N274" s="287"/>
      <c r="P274" s="137"/>
      <c r="Q274" s="75"/>
      <c r="R274" s="75"/>
      <c r="S274" s="35"/>
      <c r="T274" s="35"/>
      <c r="U274" s="35"/>
      <c r="V274" s="35"/>
      <c r="W274" s="35"/>
      <c r="X274" s="35"/>
    </row>
    <row r="275" spans="1:23" s="36" customFormat="1" ht="15.75" customHeight="1">
      <c r="A275" s="34"/>
      <c r="B275" s="225"/>
      <c r="C275" s="187"/>
      <c r="D275" s="187"/>
      <c r="E275" s="187"/>
      <c r="F275" s="187"/>
      <c r="G275" s="187"/>
      <c r="H275" s="187"/>
      <c r="I275" s="187"/>
      <c r="K275" s="286"/>
      <c r="L275" s="286"/>
      <c r="M275" s="287"/>
      <c r="N275" s="287"/>
      <c r="O275" s="37"/>
      <c r="P275" s="75"/>
      <c r="Q275" s="75"/>
      <c r="R275" s="114"/>
      <c r="S275" s="114"/>
      <c r="T275" s="114"/>
      <c r="U275" s="114"/>
      <c r="V275" s="114"/>
      <c r="W275" s="114"/>
    </row>
    <row r="276" spans="1:23" s="36" customFormat="1" ht="15">
      <c r="A276" s="34"/>
      <c r="B276" s="545" t="s">
        <v>252</v>
      </c>
      <c r="C276" s="545"/>
      <c r="D276" s="545"/>
      <c r="E276" s="545"/>
      <c r="F276" s="545"/>
      <c r="G276" s="545"/>
      <c r="H276" s="67">
        <f>IF(OR(D8="",K273=0),"",K273)</f>
      </c>
      <c r="I276" s="44" t="s">
        <v>145</v>
      </c>
      <c r="J276" s="59"/>
      <c r="K276" s="286"/>
      <c r="L276" s="286"/>
      <c r="M276" s="286"/>
      <c r="N276" s="287"/>
      <c r="O276" s="37"/>
      <c r="P276" s="75"/>
      <c r="Q276" s="75"/>
      <c r="R276" s="38"/>
      <c r="S276" s="38"/>
      <c r="T276" s="38"/>
      <c r="U276" s="38"/>
      <c r="V276" s="38"/>
      <c r="W276" s="38"/>
    </row>
    <row r="277" spans="1:23" s="36" customFormat="1" ht="13.5">
      <c r="A277" s="34"/>
      <c r="B277" s="225"/>
      <c r="C277" s="187"/>
      <c r="D277" s="187"/>
      <c r="E277" s="187"/>
      <c r="F277" s="187"/>
      <c r="G277" s="187"/>
      <c r="H277" s="187"/>
      <c r="I277" s="189"/>
      <c r="J277" s="59"/>
      <c r="K277" s="252"/>
      <c r="L277" s="252"/>
      <c r="M277" s="252"/>
      <c r="N277" s="111"/>
      <c r="O277" s="39"/>
      <c r="P277" s="75"/>
      <c r="Q277" s="75"/>
      <c r="R277" s="114"/>
      <c r="S277" s="113"/>
      <c r="T277" s="113"/>
      <c r="U277" s="113"/>
      <c r="V277" s="113"/>
      <c r="W277" s="113"/>
    </row>
    <row r="278" spans="1:24" s="36" customFormat="1" ht="15">
      <c r="A278" s="304" t="s">
        <v>283</v>
      </c>
      <c r="B278" s="30"/>
      <c r="C278" s="226"/>
      <c r="D278" s="227"/>
      <c r="E278" s="208">
        <f>IF(OR(H276="",C11="",D8=""),"",IF(M26&lt;30,IF(K27=1,K26,"уточните должность"),""))</f>
      </c>
      <c r="F278" s="244"/>
      <c r="G278" s="123">
        <f>IF(OR(H276="",D8=""),"",IF(E15="первая",IF(H276&gt;=F272,"соответствует","не соответствует"),IF(H276&gt;=F273,"соответствует","не соответствует")))</f>
      </c>
      <c r="H278" s="47"/>
      <c r="I278" s="115" t="s">
        <v>147</v>
      </c>
      <c r="K278" s="17"/>
      <c r="L278" s="17"/>
      <c r="M278" s="17"/>
      <c r="N278" s="111"/>
      <c r="P278" s="40"/>
      <c r="Q278" s="76"/>
      <c r="R278" s="76"/>
      <c r="S278" s="114"/>
      <c r="T278" s="113"/>
      <c r="U278" s="113"/>
      <c r="V278" s="113"/>
      <c r="W278" s="113"/>
      <c r="X278" s="113"/>
    </row>
    <row r="279" spans="1:24" s="36" customFormat="1" ht="15">
      <c r="A279" s="304"/>
      <c r="B279" s="30"/>
      <c r="C279" s="226"/>
      <c r="D279" s="227"/>
      <c r="E279" s="208"/>
      <c r="F279" s="244"/>
      <c r="G279" s="123"/>
      <c r="H279" s="47"/>
      <c r="I279" s="115"/>
      <c r="K279" s="17"/>
      <c r="L279" s="17"/>
      <c r="M279" s="17"/>
      <c r="N279" s="111"/>
      <c r="P279" s="40"/>
      <c r="Q279" s="76"/>
      <c r="R279" s="76"/>
      <c r="S279" s="114"/>
      <c r="T279" s="113"/>
      <c r="U279" s="113"/>
      <c r="V279" s="113"/>
      <c r="W279" s="113"/>
      <c r="X279" s="113"/>
    </row>
    <row r="280" spans="1:17" s="30" customFormat="1" ht="15">
      <c r="A280" s="77" t="s">
        <v>243</v>
      </c>
      <c r="B280" s="228"/>
      <c r="C280" s="228"/>
      <c r="D280" s="228"/>
      <c r="E280" s="116">
        <f>IF(OR(H276="",D8="",E15=""),"",IF(E15="первая",A272,A273))</f>
      </c>
      <c r="F280" s="47" t="s">
        <v>146</v>
      </c>
      <c r="G280" s="47"/>
      <c r="H280" s="126"/>
      <c r="I280" s="113"/>
      <c r="K280" s="42"/>
      <c r="L280" s="42"/>
      <c r="M280" s="42"/>
      <c r="N280" s="111"/>
      <c r="P280" s="4"/>
      <c r="Q280" s="4"/>
    </row>
    <row r="281" spans="1:19" s="30" customFormat="1" ht="15.75" customHeight="1">
      <c r="A281" s="77"/>
      <c r="B281" s="228"/>
      <c r="C281" s="228"/>
      <c r="D281" s="228"/>
      <c r="E281" s="116"/>
      <c r="F281" s="47"/>
      <c r="G281" s="47"/>
      <c r="H281" s="126"/>
      <c r="I281" s="113"/>
      <c r="J281" s="17"/>
      <c r="K281" s="42"/>
      <c r="L281" s="42"/>
      <c r="M281" s="42"/>
      <c r="N281" s="111"/>
      <c r="S281" s="4"/>
    </row>
    <row r="282" spans="1:19" s="30" customFormat="1" ht="15.75" customHeight="1">
      <c r="A282" s="546" t="s">
        <v>429</v>
      </c>
      <c r="B282" s="546"/>
      <c r="C282" s="546"/>
      <c r="D282" s="187"/>
      <c r="E282" s="187"/>
      <c r="F282" s="187"/>
      <c r="G282" s="187"/>
      <c r="H282" s="187"/>
      <c r="I282" s="187"/>
      <c r="J282" s="42"/>
      <c r="K282" s="113"/>
      <c r="L282" s="42"/>
      <c r="M282" s="42"/>
      <c r="N282" s="111"/>
      <c r="O282" s="42"/>
      <c r="R282" s="42"/>
      <c r="S282" s="4"/>
    </row>
    <row r="283" spans="1:19" s="30" customFormat="1" ht="15.75" customHeight="1">
      <c r="A283" s="546"/>
      <c r="B283" s="546"/>
      <c r="C283" s="546"/>
      <c r="D283" s="229"/>
      <c r="E283" s="117"/>
      <c r="F283" s="204">
        <f>IF($H$276&lt;&gt;"",IF('общие сведения'!J28&lt;&gt;"",'общие сведения'!J28,"нет данных"),"")</f>
      </c>
      <c r="G283" s="115"/>
      <c r="H283" s="115"/>
      <c r="I283" s="115"/>
      <c r="J283" s="42"/>
      <c r="K283" s="113"/>
      <c r="L283" s="42"/>
      <c r="M283" s="42"/>
      <c r="N283" s="111"/>
      <c r="O283" s="42"/>
      <c r="R283" s="42"/>
      <c r="S283" s="4"/>
    </row>
    <row r="284" spans="1:19" s="30" customFormat="1" ht="24" customHeight="1">
      <c r="A284" s="39"/>
      <c r="B284" s="36"/>
      <c r="C284" s="316"/>
      <c r="D284" s="229"/>
      <c r="E284" s="117"/>
      <c r="F284" s="538" t="s">
        <v>246</v>
      </c>
      <c r="G284" s="538"/>
      <c r="H284" s="538"/>
      <c r="I284" s="538"/>
      <c r="J284" s="42"/>
      <c r="K284" s="165"/>
      <c r="L284" s="165"/>
      <c r="M284" s="165"/>
      <c r="N284" s="43"/>
      <c r="O284" s="42"/>
      <c r="R284" s="42"/>
      <c r="S284" s="4"/>
    </row>
    <row r="285" spans="1:19" s="30" customFormat="1" ht="24" customHeight="1">
      <c r="A285" s="39" t="s">
        <v>244</v>
      </c>
      <c r="B285" s="36"/>
      <c r="C285" s="316"/>
      <c r="D285" s="229"/>
      <c r="E285" s="117"/>
      <c r="F285" s="204">
        <f>IF($H$276&lt;&gt;"",IF('общие сведения'!J30&lt;&gt;"",'общие сведения'!J30,"нет данных"),"")</f>
      </c>
      <c r="G285" s="207"/>
      <c r="H285" s="207"/>
      <c r="I285" s="207"/>
      <c r="J285" s="42"/>
      <c r="K285" s="165"/>
      <c r="L285" s="165"/>
      <c r="M285" s="165"/>
      <c r="N285" s="165"/>
      <c r="O285" s="42"/>
      <c r="R285" s="42"/>
      <c r="S285" s="4"/>
    </row>
    <row r="286" spans="1:19" s="30" customFormat="1" ht="15">
      <c r="A286" s="34"/>
      <c r="B286" s="317"/>
      <c r="C286" s="316"/>
      <c r="D286" s="229"/>
      <c r="E286" s="117"/>
      <c r="F286" s="538" t="s">
        <v>246</v>
      </c>
      <c r="G286" s="538"/>
      <c r="H286" s="538"/>
      <c r="I286" s="538"/>
      <c r="J286" s="4"/>
      <c r="K286" s="111"/>
      <c r="L286" s="111"/>
      <c r="M286" s="111"/>
      <c r="N286" s="42"/>
      <c r="O286" s="43"/>
      <c r="P286" s="43"/>
      <c r="Q286" s="43"/>
      <c r="R286" s="43"/>
      <c r="S286" s="4"/>
    </row>
    <row r="287" spans="1:19" s="30" customFormat="1" ht="15">
      <c r="A287" s="34"/>
      <c r="B287" s="225"/>
      <c r="C287" s="187"/>
      <c r="D287" s="229"/>
      <c r="E287" s="117"/>
      <c r="F287" s="204">
        <f>IF('общие сведения'!J32&lt;&gt;"",'общие сведения'!J32,"")</f>
      </c>
      <c r="G287" s="208"/>
      <c r="H287" s="207"/>
      <c r="I287" s="207"/>
      <c r="J287" s="4"/>
      <c r="K287" s="47"/>
      <c r="L287" s="47"/>
      <c r="M287" s="47"/>
      <c r="N287" s="111"/>
      <c r="P287" s="112"/>
      <c r="R287" s="46"/>
      <c r="S287" s="4"/>
    </row>
    <row r="288" spans="1:19" s="30" customFormat="1" ht="15">
      <c r="A288" s="34"/>
      <c r="B288" s="225"/>
      <c r="C288" s="187"/>
      <c r="D288" s="229"/>
      <c r="E288" s="117"/>
      <c r="F288" s="538" t="s">
        <v>246</v>
      </c>
      <c r="G288" s="538"/>
      <c r="H288" s="538"/>
      <c r="I288" s="538"/>
      <c r="K288" s="111"/>
      <c r="L288" s="47"/>
      <c r="M288" s="47"/>
      <c r="N288" s="47"/>
      <c r="O288" s="43"/>
      <c r="P288" s="43"/>
      <c r="Q288" s="43"/>
      <c r="R288" s="43"/>
      <c r="S288" s="4"/>
    </row>
    <row r="289" spans="1:19" s="30" customFormat="1" ht="15">
      <c r="A289" s="34"/>
      <c r="B289" s="225"/>
      <c r="C289" s="187"/>
      <c r="D289" s="229"/>
      <c r="E289" s="117"/>
      <c r="F289" s="204">
        <f>IF('общие сведения'!J34&lt;&gt;"",'общие сведения'!J34,"")</f>
      </c>
      <c r="G289" s="208"/>
      <c r="H289" s="207"/>
      <c r="I289" s="207"/>
      <c r="J289" s="47"/>
      <c r="K289" s="165"/>
      <c r="L289" s="165"/>
      <c r="M289" s="165"/>
      <c r="N289" s="165"/>
      <c r="O289" s="113"/>
      <c r="P289" s="113"/>
      <c r="R289" s="45"/>
      <c r="S289" s="4"/>
    </row>
    <row r="290" spans="1:19" s="30" customFormat="1" ht="15">
      <c r="A290" s="34"/>
      <c r="B290" s="225"/>
      <c r="C290" s="187"/>
      <c r="D290" s="187"/>
      <c r="E290" s="187"/>
      <c r="F290" s="538" t="s">
        <v>246</v>
      </c>
      <c r="G290" s="538"/>
      <c r="H290" s="538"/>
      <c r="I290" s="538"/>
      <c r="J290" s="113"/>
      <c r="K290" s="165"/>
      <c r="L290" s="111"/>
      <c r="M290" s="117"/>
      <c r="N290" s="117"/>
      <c r="O290" s="47"/>
      <c r="P290" s="47"/>
      <c r="Q290" s="47"/>
      <c r="R290" s="47"/>
      <c r="S290" s="4"/>
    </row>
    <row r="291" spans="1:19" s="30" customFormat="1" ht="14.25">
      <c r="A291" s="34"/>
      <c r="B291" s="225"/>
      <c r="C291" s="187"/>
      <c r="D291" s="187"/>
      <c r="E291" s="187"/>
      <c r="F291" s="150"/>
      <c r="G291" s="150"/>
      <c r="H291" s="150"/>
      <c r="I291" s="150"/>
      <c r="J291" s="4"/>
      <c r="K291" s="111"/>
      <c r="L291" s="111"/>
      <c r="M291" s="118"/>
      <c r="N291" s="118"/>
      <c r="O291" s="4"/>
      <c r="P291" s="41"/>
      <c r="Q291" s="4"/>
      <c r="R291" s="4"/>
      <c r="S291" s="4"/>
    </row>
    <row r="292" spans="1:18" s="30" customFormat="1" ht="15">
      <c r="A292" s="126"/>
      <c r="B292" s="556" t="s">
        <v>25</v>
      </c>
      <c r="C292" s="556"/>
      <c r="D292" s="556"/>
      <c r="E292" s="556"/>
      <c r="G292" s="163" t="str">
        <f>IF(H276&lt;&gt;""," «  "&amp;'общие сведения'!C37&amp;"  »  "&amp;'общие сведения'!E37&amp;"  20"&amp;'общие сведения'!H37&amp;" г.","« __ » ___________  20__ г.")</f>
        <v>« __ » ___________  20__ г.</v>
      </c>
      <c r="H292" s="209"/>
      <c r="I292" s="182"/>
      <c r="J292" s="117"/>
      <c r="K292" s="165"/>
      <c r="L292" s="111"/>
      <c r="M292" s="117"/>
      <c r="N292" s="117"/>
      <c r="O292" s="117"/>
      <c r="P292" s="117"/>
      <c r="Q292" s="117"/>
      <c r="R292" s="117"/>
    </row>
    <row r="293" spans="1:18" s="30" customFormat="1" ht="15">
      <c r="A293" s="126"/>
      <c r="B293" s="230"/>
      <c r="C293" s="230"/>
      <c r="D293" s="230"/>
      <c r="E293" s="48"/>
      <c r="F293" s="163"/>
      <c r="G293" s="210"/>
      <c r="H293" s="209"/>
      <c r="I293" s="182"/>
      <c r="J293" s="117"/>
      <c r="K293" s="165"/>
      <c r="L293" s="111"/>
      <c r="M293" s="117"/>
      <c r="N293" s="117"/>
      <c r="O293" s="118"/>
      <c r="P293" s="118"/>
      <c r="Q293" s="118"/>
      <c r="R293" s="118"/>
    </row>
    <row r="294" spans="1:18" s="30" customFormat="1" ht="15">
      <c r="A294" s="34"/>
      <c r="B294" s="225"/>
      <c r="C294" s="230"/>
      <c r="D294" s="187"/>
      <c r="E294" s="187"/>
      <c r="F294" s="187"/>
      <c r="G294" s="187"/>
      <c r="H294" s="49"/>
      <c r="I294" s="187"/>
      <c r="J294" s="117"/>
      <c r="K294" s="111"/>
      <c r="L294" s="111"/>
      <c r="M294" s="118"/>
      <c r="N294" s="118"/>
      <c r="O294" s="117"/>
      <c r="P294" s="117"/>
      <c r="Q294" s="117"/>
      <c r="R294" s="117"/>
    </row>
    <row r="295" spans="1:18" s="30" customFormat="1" ht="16.5">
      <c r="A295" s="560" t="s">
        <v>430</v>
      </c>
      <c r="B295" s="560"/>
      <c r="C295" s="560"/>
      <c r="D295" s="560"/>
      <c r="E295" s="560"/>
      <c r="F295" s="560"/>
      <c r="G295" s="560"/>
      <c r="H295" s="560"/>
      <c r="I295" s="560"/>
      <c r="J295" s="117"/>
      <c r="K295" s="111"/>
      <c r="L295" s="111"/>
      <c r="M295" s="118"/>
      <c r="N295" s="118"/>
      <c r="O295" s="117"/>
      <c r="P295" s="117"/>
      <c r="Q295" s="117"/>
      <c r="R295" s="117"/>
    </row>
    <row r="296" spans="1:18" s="30" customFormat="1" ht="15">
      <c r="A296" s="34"/>
      <c r="B296" s="225"/>
      <c r="C296" s="187"/>
      <c r="D296" s="187"/>
      <c r="E296" s="187"/>
      <c r="F296" s="187"/>
      <c r="G296" s="187"/>
      <c r="H296" s="187"/>
      <c r="I296" s="187"/>
      <c r="J296" s="117"/>
      <c r="K296" s="165"/>
      <c r="L296" s="117">
        <f>IF(ЭЗ!E543&lt;&gt;"",ЭЗ!E543,"")</f>
      </c>
      <c r="M296" s="117"/>
      <c r="N296" s="117"/>
      <c r="O296" s="118"/>
      <c r="P296" s="118"/>
      <c r="Q296" s="118"/>
      <c r="R296" s="118"/>
    </row>
    <row r="297" spans="1:18" s="30" customFormat="1" ht="15">
      <c r="A297" s="212" t="s">
        <v>24</v>
      </c>
      <c r="B297" s="126"/>
      <c r="C297" s="231"/>
      <c r="D297" s="126"/>
      <c r="E297" s="124"/>
      <c r="F297" s="77">
        <f>IF('общие сведения'!J17&lt;&gt;"",'общие сведения'!J17,"")</f>
      </c>
      <c r="G297" s="36"/>
      <c r="H297" s="36"/>
      <c r="J297" s="117"/>
      <c r="K297" s="111"/>
      <c r="L297" s="111"/>
      <c r="M297" s="118"/>
      <c r="N297" s="118"/>
      <c r="O297" s="118"/>
      <c r="P297" s="118"/>
      <c r="Q297" s="118"/>
      <c r="R297" s="118"/>
    </row>
    <row r="298" spans="1:18" s="30" customFormat="1" ht="15">
      <c r="A298" s="34"/>
      <c r="B298" s="182"/>
      <c r="C298" s="187"/>
      <c r="D298" s="559" t="s">
        <v>245</v>
      </c>
      <c r="E298" s="559"/>
      <c r="F298" s="538" t="s">
        <v>246</v>
      </c>
      <c r="G298" s="538"/>
      <c r="H298" s="538"/>
      <c r="I298" s="538"/>
      <c r="J298" s="117"/>
      <c r="K298" s="165"/>
      <c r="L298" s="117">
        <f>IF(ЭЗ!E544&lt;&gt;"",ЭЗ!E544,"")</f>
      </c>
      <c r="M298" s="117"/>
      <c r="N298" s="117"/>
      <c r="O298" s="117"/>
      <c r="P298" s="117"/>
      <c r="Q298" s="117"/>
      <c r="R298" s="117"/>
    </row>
    <row r="299" spans="1:18" s="30" customFormat="1" ht="15">
      <c r="A299" s="34"/>
      <c r="B299" s="182"/>
      <c r="C299" s="187"/>
      <c r="D299" s="211"/>
      <c r="E299" s="211"/>
      <c r="F299" s="150"/>
      <c r="G299" s="150"/>
      <c r="H299" s="150"/>
      <c r="I299" s="150"/>
      <c r="J299" s="117"/>
      <c r="K299" s="111"/>
      <c r="L299" s="111"/>
      <c r="M299" s="118"/>
      <c r="N299" s="118"/>
      <c r="O299" s="118"/>
      <c r="P299" s="118"/>
      <c r="Q299" s="118"/>
      <c r="R299" s="118"/>
    </row>
    <row r="300" spans="1:18" s="30" customFormat="1" ht="15.75">
      <c r="A300" s="34"/>
      <c r="B300" s="182"/>
      <c r="C300" s="187"/>
      <c r="D300" s="211"/>
      <c r="E300" s="211"/>
      <c r="F300" s="150"/>
      <c r="G300" s="150"/>
      <c r="H300" s="150"/>
      <c r="I300" s="150"/>
      <c r="J300" s="117"/>
      <c r="K300" s="111"/>
      <c r="L300" s="111"/>
      <c r="M300" s="119"/>
      <c r="N300" s="119"/>
      <c r="O300" s="117"/>
      <c r="P300" s="117"/>
      <c r="Q300" s="117"/>
      <c r="R300" s="117"/>
    </row>
    <row r="301" spans="1:19" s="30" customFormat="1" ht="15.75">
      <c r="A301" s="34"/>
      <c r="B301" s="182"/>
      <c r="C301" s="187"/>
      <c r="D301" s="211"/>
      <c r="E301" s="211"/>
      <c r="F301" s="150"/>
      <c r="G301" s="150"/>
      <c r="H301" s="150"/>
      <c r="I301" s="150"/>
      <c r="J301" s="117"/>
      <c r="K301" s="111"/>
      <c r="L301" s="111"/>
      <c r="M301" s="119"/>
      <c r="N301" s="119"/>
      <c r="O301" s="118"/>
      <c r="P301" s="118"/>
      <c r="Q301" s="118"/>
      <c r="R301" s="118"/>
      <c r="S301" s="4"/>
    </row>
    <row r="302" spans="1:18" s="30" customFormat="1" ht="15.75">
      <c r="A302" s="303" t="s">
        <v>257</v>
      </c>
      <c r="B302" s="126"/>
      <c r="C302" s="232"/>
      <c r="D302" s="232"/>
      <c r="E302" s="132"/>
      <c r="F302" s="132"/>
      <c r="G302" s="132"/>
      <c r="H302" s="132"/>
      <c r="I302" s="132"/>
      <c r="K302" s="111"/>
      <c r="L302" s="111"/>
      <c r="M302" s="119"/>
      <c r="N302" s="119"/>
      <c r="O302" s="120"/>
      <c r="P302" s="121"/>
      <c r="Q302" s="122"/>
      <c r="R302" s="4"/>
    </row>
    <row r="303" spans="1:18" s="30" customFormat="1" ht="15.75">
      <c r="A303" s="34"/>
      <c r="B303" s="233"/>
      <c r="C303" s="233"/>
      <c r="D303" s="233"/>
      <c r="E303" s="53"/>
      <c r="F303" s="53"/>
      <c r="G303" s="53"/>
      <c r="H303" s="53"/>
      <c r="I303" s="53"/>
      <c r="K303" s="111"/>
      <c r="L303" s="111"/>
      <c r="M303" s="119"/>
      <c r="N303" s="119"/>
      <c r="O303" s="120"/>
      <c r="P303" s="121"/>
      <c r="Q303" s="122"/>
      <c r="R303" s="4"/>
    </row>
    <row r="304" spans="1:18" s="30" customFormat="1" ht="15.75">
      <c r="A304" s="557">
        <f>IF(AND(H276&lt;&gt;"",F175=0,F184=0),"В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период","")</f>
      </c>
      <c r="B304" s="558"/>
      <c r="C304" s="558"/>
      <c r="D304" s="558"/>
      <c r="E304" s="558"/>
      <c r="F304" s="558"/>
      <c r="G304" s="558"/>
      <c r="H304" s="558"/>
      <c r="I304" s="558"/>
      <c r="K304" s="288"/>
      <c r="L304" s="289"/>
      <c r="M304" s="119"/>
      <c r="N304" s="119"/>
      <c r="O304" s="120"/>
      <c r="P304" s="121"/>
      <c r="Q304" s="122"/>
      <c r="R304" s="4"/>
    </row>
    <row r="305" spans="1:18" s="30" customFormat="1" ht="15">
      <c r="A305" s="558"/>
      <c r="B305" s="558"/>
      <c r="C305" s="558"/>
      <c r="D305" s="558"/>
      <c r="E305" s="558"/>
      <c r="F305" s="558"/>
      <c r="G305" s="558"/>
      <c r="H305" s="558"/>
      <c r="I305" s="558"/>
      <c r="K305" s="131"/>
      <c r="L305" s="131"/>
      <c r="M305" s="131"/>
      <c r="N305" s="131"/>
      <c r="O305" s="120"/>
      <c r="P305" s="121"/>
      <c r="Q305" s="122"/>
      <c r="R305" s="4"/>
    </row>
    <row r="306" spans="1:19" s="30" customFormat="1" ht="15.75">
      <c r="A306" s="558"/>
      <c r="B306" s="558"/>
      <c r="C306" s="558"/>
      <c r="D306" s="558"/>
      <c r="E306" s="558"/>
      <c r="F306" s="558"/>
      <c r="G306" s="558"/>
      <c r="H306" s="558"/>
      <c r="I306" s="558"/>
      <c r="J306" s="4"/>
      <c r="K306" s="165"/>
      <c r="L306" s="165"/>
      <c r="M306" s="165"/>
      <c r="N306" s="165"/>
      <c r="O306" s="51"/>
      <c r="P306" s="50"/>
      <c r="Q306" s="52"/>
      <c r="R306" s="4"/>
      <c r="S306" s="4"/>
    </row>
    <row r="307" spans="1:19" s="30" customFormat="1" ht="15">
      <c r="A307" s="558"/>
      <c r="B307" s="558"/>
      <c r="C307" s="558"/>
      <c r="D307" s="558"/>
      <c r="E307" s="558"/>
      <c r="F307" s="558"/>
      <c r="G307" s="558"/>
      <c r="H307" s="558"/>
      <c r="I307" s="558"/>
      <c r="J307" s="131"/>
      <c r="K307" s="127"/>
      <c r="L307" s="165"/>
      <c r="M307" s="319"/>
      <c r="N307" s="319"/>
      <c r="O307" s="131"/>
      <c r="P307" s="131"/>
      <c r="Q307" s="131"/>
      <c r="R307" s="131"/>
      <c r="S307" s="4"/>
    </row>
    <row r="308" spans="1:19" s="30" customFormat="1" ht="15">
      <c r="A308" s="35"/>
      <c r="B308" s="234"/>
      <c r="C308" s="234"/>
      <c r="D308" s="235"/>
      <c r="E308" s="35"/>
      <c r="F308" s="35"/>
      <c r="G308" s="35"/>
      <c r="H308" s="35"/>
      <c r="I308" s="35"/>
      <c r="J308" s="4"/>
      <c r="K308" s="128"/>
      <c r="L308" s="111"/>
      <c r="M308" s="111"/>
      <c r="N308" s="111"/>
      <c r="O308" s="4"/>
      <c r="P308" s="41"/>
      <c r="Q308" s="4"/>
      <c r="R308" s="4"/>
      <c r="S308" s="4"/>
    </row>
    <row r="309" spans="1:19" s="30" customFormat="1" ht="15">
      <c r="A309" s="34"/>
      <c r="B309" s="193"/>
      <c r="C309" s="193"/>
      <c r="D309" s="235"/>
      <c r="E309" s="35"/>
      <c r="F309" s="35"/>
      <c r="G309" s="35"/>
      <c r="H309" s="35"/>
      <c r="I309" s="35"/>
      <c r="J309" s="127"/>
      <c r="K309" s="132"/>
      <c r="L309" s="132"/>
      <c r="M309" s="132"/>
      <c r="N309" s="132"/>
      <c r="O309" s="319"/>
      <c r="P309" s="319"/>
      <c r="Q309" s="319"/>
      <c r="R309" s="319"/>
      <c r="S309" s="4"/>
    </row>
    <row r="310" spans="1:19" s="30" customFormat="1" ht="15">
      <c r="A310" s="11"/>
      <c r="B310" s="186"/>
      <c r="C310" s="186"/>
      <c r="D310" s="187"/>
      <c r="E310" s="187"/>
      <c r="F310" s="187"/>
      <c r="G310" s="187"/>
      <c r="H310" s="187"/>
      <c r="I310" s="187"/>
      <c r="J310" s="128"/>
      <c r="K310" s="131"/>
      <c r="L310" s="131"/>
      <c r="M310" s="131"/>
      <c r="N310" s="131"/>
      <c r="O310" s="128"/>
      <c r="P310" s="128"/>
      <c r="Q310" s="128"/>
      <c r="R310" s="128"/>
      <c r="S310" s="4"/>
    </row>
    <row r="311" spans="1:19" s="30" customFormat="1" ht="16.5" customHeight="1">
      <c r="A311" s="11"/>
      <c r="B311" s="186"/>
      <c r="C311" s="186"/>
      <c r="D311" s="187"/>
      <c r="E311" s="187"/>
      <c r="F311" s="187"/>
      <c r="G311" s="187"/>
      <c r="H311" s="187"/>
      <c r="I311" s="187"/>
      <c r="J311" s="132"/>
      <c r="K311" s="131"/>
      <c r="L311" s="131"/>
      <c r="M311" s="131"/>
      <c r="N311" s="131"/>
      <c r="O311" s="132"/>
      <c r="P311" s="132"/>
      <c r="Q311" s="132"/>
      <c r="R311" s="132"/>
      <c r="S311" s="4"/>
    </row>
    <row r="312" spans="1:19" s="30" customFormat="1" ht="16.5" customHeight="1">
      <c r="A312" s="11"/>
      <c r="B312" s="186"/>
      <c r="C312" s="186"/>
      <c r="D312" s="187"/>
      <c r="E312" s="187"/>
      <c r="F312" s="187"/>
      <c r="G312" s="187"/>
      <c r="H312" s="187"/>
      <c r="I312" s="187"/>
      <c r="J312" s="53"/>
      <c r="K312" s="131"/>
      <c r="L312" s="131"/>
      <c r="M312" s="131"/>
      <c r="N312" s="131"/>
      <c r="O312" s="53"/>
      <c r="P312" s="53"/>
      <c r="Q312" s="53"/>
      <c r="R312" s="53"/>
      <c r="S312" s="4"/>
    </row>
    <row r="313" spans="1:19" s="30" customFormat="1" ht="16.5" customHeight="1">
      <c r="A313" s="11"/>
      <c r="B313" s="186"/>
      <c r="C313" s="186"/>
      <c r="D313" s="187"/>
      <c r="E313" s="187"/>
      <c r="F313" s="187"/>
      <c r="G313" s="187"/>
      <c r="H313" s="187"/>
      <c r="I313" s="187"/>
      <c r="J313" s="53"/>
      <c r="K313" s="131"/>
      <c r="L313" s="131"/>
      <c r="M313" s="131"/>
      <c r="N313" s="131"/>
      <c r="O313" s="53"/>
      <c r="P313" s="53"/>
      <c r="Q313" s="53"/>
      <c r="R313" s="53"/>
      <c r="S313" s="4"/>
    </row>
    <row r="314" spans="1:19" s="30" customFormat="1" ht="15">
      <c r="A314" s="11"/>
      <c r="B314" s="186"/>
      <c r="C314" s="186"/>
      <c r="D314" s="187"/>
      <c r="E314" s="187"/>
      <c r="F314" s="187"/>
      <c r="G314" s="187"/>
      <c r="H314" s="187"/>
      <c r="I314" s="187"/>
      <c r="J314" s="53"/>
      <c r="K314" s="129"/>
      <c r="L314" s="129"/>
      <c r="M314" s="129"/>
      <c r="N314" s="129"/>
      <c r="O314" s="53"/>
      <c r="P314" s="54"/>
      <c r="Q314" s="53"/>
      <c r="R314" s="53"/>
      <c r="S314" s="4"/>
    </row>
    <row r="315" spans="1:19" s="30" customFormat="1" ht="15">
      <c r="A315" s="11"/>
      <c r="B315" s="186"/>
      <c r="C315" s="186"/>
      <c r="D315" s="187"/>
      <c r="E315" s="187"/>
      <c r="F315" s="187"/>
      <c r="G315" s="187"/>
      <c r="H315" s="187"/>
      <c r="I315" s="187"/>
      <c r="J315" s="53"/>
      <c r="K315" s="252"/>
      <c r="L315" s="252"/>
      <c r="M315" s="252"/>
      <c r="N315" s="111"/>
      <c r="O315" s="53"/>
      <c r="P315" s="54"/>
      <c r="Q315" s="53"/>
      <c r="R315" s="53"/>
      <c r="S315" s="4"/>
    </row>
    <row r="316" spans="1:19" s="30" customFormat="1" ht="15.75" customHeight="1">
      <c r="A316" s="11"/>
      <c r="B316" s="186"/>
      <c r="C316" s="186"/>
      <c r="D316" s="187"/>
      <c r="E316" s="187"/>
      <c r="F316" s="187"/>
      <c r="G316" s="187"/>
      <c r="H316" s="187"/>
      <c r="I316" s="187"/>
      <c r="J316" s="129"/>
      <c r="K316" s="252"/>
      <c r="L316" s="252"/>
      <c r="M316" s="252"/>
      <c r="N316" s="111"/>
      <c r="O316" s="129"/>
      <c r="P316" s="129"/>
      <c r="Q316" s="129"/>
      <c r="R316" s="129"/>
      <c r="S316" s="4"/>
    </row>
    <row r="317" spans="1:19" s="30" customFormat="1" ht="13.5">
      <c r="A317" s="11"/>
      <c r="B317" s="186"/>
      <c r="C317" s="186"/>
      <c r="D317" s="187"/>
      <c r="E317" s="187"/>
      <c r="F317" s="187"/>
      <c r="G317" s="187"/>
      <c r="H317" s="187"/>
      <c r="I317" s="187"/>
      <c r="K317" s="246"/>
      <c r="L317" s="246"/>
      <c r="M317" s="246"/>
      <c r="N317" s="165"/>
      <c r="P317" s="4"/>
      <c r="Q317" s="4"/>
      <c r="R317" s="4"/>
      <c r="S317" s="4"/>
    </row>
    <row r="318" spans="1:19" s="30" customFormat="1" ht="13.5">
      <c r="A318" s="11"/>
      <c r="B318" s="186"/>
      <c r="C318" s="186"/>
      <c r="D318" s="187"/>
      <c r="E318" s="187"/>
      <c r="F318" s="187"/>
      <c r="G318" s="187"/>
      <c r="H318" s="187"/>
      <c r="I318" s="187"/>
      <c r="K318" s="246"/>
      <c r="L318" s="246"/>
      <c r="M318" s="246"/>
      <c r="N318" s="165"/>
      <c r="P318" s="4"/>
      <c r="Q318" s="4"/>
      <c r="R318" s="4"/>
      <c r="S318" s="4"/>
    </row>
  </sheetData>
  <sheetProtection password="CF66" sheet="1"/>
  <mergeCells count="378">
    <mergeCell ref="A257:A261"/>
    <mergeCell ref="B257:C262"/>
    <mergeCell ref="D257:E262"/>
    <mergeCell ref="F257:F259"/>
    <mergeCell ref="I257:I259"/>
    <mergeCell ref="F261:F262"/>
    <mergeCell ref="G261:G262"/>
    <mergeCell ref="H261:H262"/>
    <mergeCell ref="I261:I262"/>
    <mergeCell ref="F290:I290"/>
    <mergeCell ref="F298:I298"/>
    <mergeCell ref="B292:E292"/>
    <mergeCell ref="A304:I307"/>
    <mergeCell ref="D298:E298"/>
    <mergeCell ref="A295:I295"/>
    <mergeCell ref="A2:I4"/>
    <mergeCell ref="B195:I196"/>
    <mergeCell ref="B56:I57"/>
    <mergeCell ref="B58:I59"/>
    <mergeCell ref="I92:I93"/>
    <mergeCell ref="B86:C93"/>
    <mergeCell ref="B190:I190"/>
    <mergeCell ref="B193:I194"/>
    <mergeCell ref="A186:A188"/>
    <mergeCell ref="G187:G188"/>
    <mergeCell ref="F271:H271"/>
    <mergeCell ref="A251:A255"/>
    <mergeCell ref="B271:E271"/>
    <mergeCell ref="F284:I284"/>
    <mergeCell ref="H267:H268"/>
    <mergeCell ref="F251:F253"/>
    <mergeCell ref="G251:G253"/>
    <mergeCell ref="H251:H253"/>
    <mergeCell ref="G263:G265"/>
    <mergeCell ref="H263:H265"/>
    <mergeCell ref="F286:I286"/>
    <mergeCell ref="F288:I288"/>
    <mergeCell ref="B272:E272"/>
    <mergeCell ref="B273:E273"/>
    <mergeCell ref="B276:G276"/>
    <mergeCell ref="A282:C283"/>
    <mergeCell ref="B191:I192"/>
    <mergeCell ref="I245:I247"/>
    <mergeCell ref="F243:F244"/>
    <mergeCell ref="G243:G244"/>
    <mergeCell ref="H243:H244"/>
    <mergeCell ref="F210:I210"/>
    <mergeCell ref="F212:F214"/>
    <mergeCell ref="G212:G214"/>
    <mergeCell ref="B201:I202"/>
    <mergeCell ref="D224:E229"/>
    <mergeCell ref="D251:E256"/>
    <mergeCell ref="H249:H250"/>
    <mergeCell ref="H224:H226"/>
    <mergeCell ref="G230:G232"/>
    <mergeCell ref="F209:I209"/>
    <mergeCell ref="G204:G205"/>
    <mergeCell ref="H204:H205"/>
    <mergeCell ref="F263:F265"/>
    <mergeCell ref="G257:G259"/>
    <mergeCell ref="H257:H259"/>
    <mergeCell ref="F255:F256"/>
    <mergeCell ref="G255:G256"/>
    <mergeCell ref="B169:C171"/>
    <mergeCell ref="B172:C176"/>
    <mergeCell ref="F181:I181"/>
    <mergeCell ref="F170:I170"/>
    <mergeCell ref="I184:I185"/>
    <mergeCell ref="H187:H188"/>
    <mergeCell ref="D169:E171"/>
    <mergeCell ref="I175:I176"/>
    <mergeCell ref="A167:A168"/>
    <mergeCell ref="B183:C185"/>
    <mergeCell ref="B167:I168"/>
    <mergeCell ref="A172:A176"/>
    <mergeCell ref="A183:A185"/>
    <mergeCell ref="H184:H185"/>
    <mergeCell ref="B178:C178"/>
    <mergeCell ref="B180:C182"/>
    <mergeCell ref="D180:E182"/>
    <mergeCell ref="A169:A171"/>
    <mergeCell ref="D161:D163"/>
    <mergeCell ref="I165:I166"/>
    <mergeCell ref="D172:E176"/>
    <mergeCell ref="G175:G176"/>
    <mergeCell ref="H175:H176"/>
    <mergeCell ref="F175:F176"/>
    <mergeCell ref="F169:I169"/>
    <mergeCell ref="H165:H166"/>
    <mergeCell ref="B153:C155"/>
    <mergeCell ref="D153:D155"/>
    <mergeCell ref="F165:F166"/>
    <mergeCell ref="D164:D166"/>
    <mergeCell ref="E154:I154"/>
    <mergeCell ref="F155:G155"/>
    <mergeCell ref="G165:G166"/>
    <mergeCell ref="E161:I161"/>
    <mergeCell ref="B156:C158"/>
    <mergeCell ref="H155:I155"/>
    <mergeCell ref="F156:G156"/>
    <mergeCell ref="H156:I156"/>
    <mergeCell ref="E142:E143"/>
    <mergeCell ref="H142:H143"/>
    <mergeCell ref="A164:A166"/>
    <mergeCell ref="B164:C166"/>
    <mergeCell ref="A161:A163"/>
    <mergeCell ref="B161:C163"/>
    <mergeCell ref="A159:A160"/>
    <mergeCell ref="G142:G143"/>
    <mergeCell ref="A1:I1"/>
    <mergeCell ref="A17:I17"/>
    <mergeCell ref="D8:I8"/>
    <mergeCell ref="E15:F15"/>
    <mergeCell ref="A15:D15"/>
    <mergeCell ref="A11:B11"/>
    <mergeCell ref="D12:F12"/>
    <mergeCell ref="A8:C8"/>
    <mergeCell ref="A13:C13"/>
    <mergeCell ref="C11:I11"/>
    <mergeCell ref="A9:B9"/>
    <mergeCell ref="B25:F26"/>
    <mergeCell ref="H40:H43"/>
    <mergeCell ref="C9:I10"/>
    <mergeCell ref="I32:I35"/>
    <mergeCell ref="E14:F14"/>
    <mergeCell ref="G14:H14"/>
    <mergeCell ref="G27:I27"/>
    <mergeCell ref="B27:F31"/>
    <mergeCell ref="I28:I29"/>
    <mergeCell ref="A12:C12"/>
    <mergeCell ref="D77:D85"/>
    <mergeCell ref="E77:E83"/>
    <mergeCell ref="F84:F85"/>
    <mergeCell ref="B19:I19"/>
    <mergeCell ref="B20:I21"/>
    <mergeCell ref="A14:D14"/>
    <mergeCell ref="G12:I12"/>
    <mergeCell ref="B22:I23"/>
    <mergeCell ref="B53:I53"/>
    <mergeCell ref="A224:A228"/>
    <mergeCell ref="D230:E235"/>
    <mergeCell ref="F230:F232"/>
    <mergeCell ref="G25:I25"/>
    <mergeCell ref="G26:I26"/>
    <mergeCell ref="H44:H47"/>
    <mergeCell ref="I84:I85"/>
    <mergeCell ref="E66:E73"/>
    <mergeCell ref="E61:I61"/>
    <mergeCell ref="G44:G47"/>
    <mergeCell ref="D239:E244"/>
    <mergeCell ref="F236:I236"/>
    <mergeCell ref="A230:A234"/>
    <mergeCell ref="B230:C235"/>
    <mergeCell ref="F239:F241"/>
    <mergeCell ref="A236:A238"/>
    <mergeCell ref="D236:E238"/>
    <mergeCell ref="H230:H232"/>
    <mergeCell ref="I230:I232"/>
    <mergeCell ref="H234:H235"/>
    <mergeCell ref="I123:I124"/>
    <mergeCell ref="E107:I107"/>
    <mergeCell ref="A245:A249"/>
    <mergeCell ref="B245:C250"/>
    <mergeCell ref="D245:E250"/>
    <mergeCell ref="B251:C256"/>
    <mergeCell ref="G234:G235"/>
    <mergeCell ref="G239:G241"/>
    <mergeCell ref="A239:A243"/>
    <mergeCell ref="B239:C244"/>
    <mergeCell ref="H245:H247"/>
    <mergeCell ref="F245:F247"/>
    <mergeCell ref="F249:F250"/>
    <mergeCell ref="E84:E85"/>
    <mergeCell ref="H84:H85"/>
    <mergeCell ref="F123:F124"/>
    <mergeCell ref="F142:F143"/>
    <mergeCell ref="E136:E141"/>
    <mergeCell ref="H105:H106"/>
    <mergeCell ref="E98:E104"/>
    <mergeCell ref="I263:I265"/>
    <mergeCell ref="G267:G268"/>
    <mergeCell ref="I267:I268"/>
    <mergeCell ref="I239:I241"/>
    <mergeCell ref="H255:H256"/>
    <mergeCell ref="G249:G250"/>
    <mergeCell ref="H239:H241"/>
    <mergeCell ref="I243:I244"/>
    <mergeCell ref="I249:I250"/>
    <mergeCell ref="G245:G247"/>
    <mergeCell ref="L27:M27"/>
    <mergeCell ref="I36:I39"/>
    <mergeCell ref="B40:F43"/>
    <mergeCell ref="G40:G43"/>
    <mergeCell ref="H36:H39"/>
    <mergeCell ref="H28:H29"/>
    <mergeCell ref="H32:H35"/>
    <mergeCell ref="B32:F35"/>
    <mergeCell ref="G32:G35"/>
    <mergeCell ref="I40:I43"/>
    <mergeCell ref="B147:C149"/>
    <mergeCell ref="A125:A132"/>
    <mergeCell ref="A110:A113"/>
    <mergeCell ref="A114:A116"/>
    <mergeCell ref="B114:C116"/>
    <mergeCell ref="A32:A35"/>
    <mergeCell ref="B36:F39"/>
    <mergeCell ref="F105:F106"/>
    <mergeCell ref="A44:A47"/>
    <mergeCell ref="B77:C85"/>
    <mergeCell ref="A77:A85"/>
    <mergeCell ref="A64:A65"/>
    <mergeCell ref="A107:A109"/>
    <mergeCell ref="B107:C109"/>
    <mergeCell ref="A98:A106"/>
    <mergeCell ref="B98:C106"/>
    <mergeCell ref="B64:I65"/>
    <mergeCell ref="G84:G85"/>
    <mergeCell ref="E96:E97"/>
    <mergeCell ref="G96:G97"/>
    <mergeCell ref="A156:A158"/>
    <mergeCell ref="E165:E166"/>
    <mergeCell ref="A36:A39"/>
    <mergeCell ref="A25:A31"/>
    <mergeCell ref="A117:A124"/>
    <mergeCell ref="B117:C124"/>
    <mergeCell ref="A40:A43"/>
    <mergeCell ref="A66:A76"/>
    <mergeCell ref="A61:A63"/>
    <mergeCell ref="A86:A97"/>
    <mergeCell ref="D86:D97"/>
    <mergeCell ref="B44:F47"/>
    <mergeCell ref="A180:A182"/>
    <mergeCell ref="A201:A202"/>
    <mergeCell ref="A198:A200"/>
    <mergeCell ref="B198:C200"/>
    <mergeCell ref="B159:I160"/>
    <mergeCell ref="E157:E158"/>
    <mergeCell ref="F157:G158"/>
    <mergeCell ref="H157:I158"/>
    <mergeCell ref="G36:G39"/>
    <mergeCell ref="D66:D76"/>
    <mergeCell ref="F75:F76"/>
    <mergeCell ref="B66:C76"/>
    <mergeCell ref="E75:E76"/>
    <mergeCell ref="G75:G76"/>
    <mergeCell ref="B54:I55"/>
    <mergeCell ref="D61:D63"/>
    <mergeCell ref="E62:I62"/>
    <mergeCell ref="A218:A222"/>
    <mergeCell ref="E105:E106"/>
    <mergeCell ref="A203:A205"/>
    <mergeCell ref="A147:A149"/>
    <mergeCell ref="B146:C146"/>
    <mergeCell ref="A136:A143"/>
    <mergeCell ref="A150:A152"/>
    <mergeCell ref="B150:C152"/>
    <mergeCell ref="D117:D124"/>
    <mergeCell ref="A153:A155"/>
    <mergeCell ref="B110:C113"/>
    <mergeCell ref="E114:I114"/>
    <mergeCell ref="E115:I115"/>
    <mergeCell ref="E110:F111"/>
    <mergeCell ref="G105:G106"/>
    <mergeCell ref="D98:D106"/>
    <mergeCell ref="D110:D113"/>
    <mergeCell ref="G109:I109"/>
    <mergeCell ref="G110:I111"/>
    <mergeCell ref="G112:I113"/>
    <mergeCell ref="B95:C95"/>
    <mergeCell ref="E108:I108"/>
    <mergeCell ref="I48:I51"/>
    <mergeCell ref="H75:H76"/>
    <mergeCell ref="A48:A51"/>
    <mergeCell ref="B48:F51"/>
    <mergeCell ref="G48:G51"/>
    <mergeCell ref="H48:H51"/>
    <mergeCell ref="B61:C63"/>
    <mergeCell ref="E86:E95"/>
    <mergeCell ref="I216:I217"/>
    <mergeCell ref="F198:I198"/>
    <mergeCell ref="F199:I199"/>
    <mergeCell ref="F187:F188"/>
    <mergeCell ref="I151:I152"/>
    <mergeCell ref="I75:I76"/>
    <mergeCell ref="I96:I97"/>
    <mergeCell ref="F96:F97"/>
    <mergeCell ref="H96:H97"/>
    <mergeCell ref="E134:I134"/>
    <mergeCell ref="I105:I106"/>
    <mergeCell ref="E109:F109"/>
    <mergeCell ref="E112:F113"/>
    <mergeCell ref="E147:I147"/>
    <mergeCell ref="E148:I148"/>
    <mergeCell ref="I44:I47"/>
    <mergeCell ref="E117:E122"/>
    <mergeCell ref="G123:G124"/>
    <mergeCell ref="H123:H124"/>
    <mergeCell ref="E123:E124"/>
    <mergeCell ref="D107:D109"/>
    <mergeCell ref="D156:D158"/>
    <mergeCell ref="I142:I143"/>
    <mergeCell ref="D150:D152"/>
    <mergeCell ref="H212:H214"/>
    <mergeCell ref="I212:I214"/>
    <mergeCell ref="E151:E152"/>
    <mergeCell ref="F151:F152"/>
    <mergeCell ref="G151:G152"/>
    <mergeCell ref="D114:D116"/>
    <mergeCell ref="E153:I153"/>
    <mergeCell ref="H151:H152"/>
    <mergeCell ref="E162:I162"/>
    <mergeCell ref="D218:E223"/>
    <mergeCell ref="H216:H217"/>
    <mergeCell ref="D212:E217"/>
    <mergeCell ref="D183:E185"/>
    <mergeCell ref="F216:F217"/>
    <mergeCell ref="H218:H220"/>
    <mergeCell ref="I218:I220"/>
    <mergeCell ref="F180:I180"/>
    <mergeCell ref="H228:H229"/>
    <mergeCell ref="I228:I229"/>
    <mergeCell ref="F224:F226"/>
    <mergeCell ref="G224:G226"/>
    <mergeCell ref="I224:I226"/>
    <mergeCell ref="F228:F229"/>
    <mergeCell ref="G228:G229"/>
    <mergeCell ref="G216:G217"/>
    <mergeCell ref="H222:H223"/>
    <mergeCell ref="F184:F185"/>
    <mergeCell ref="I187:I188"/>
    <mergeCell ref="I204:I205"/>
    <mergeCell ref="G184:G185"/>
    <mergeCell ref="B186:C188"/>
    <mergeCell ref="D209:E211"/>
    <mergeCell ref="B203:C205"/>
    <mergeCell ref="D203:E205"/>
    <mergeCell ref="D198:E200"/>
    <mergeCell ref="F204:F205"/>
    <mergeCell ref="B236:C238"/>
    <mergeCell ref="B224:C229"/>
    <mergeCell ref="H131:H132"/>
    <mergeCell ref="I131:I132"/>
    <mergeCell ref="F131:F132"/>
    <mergeCell ref="G131:G132"/>
    <mergeCell ref="B209:C211"/>
    <mergeCell ref="B207:C207"/>
    <mergeCell ref="B218:C223"/>
    <mergeCell ref="B212:C217"/>
    <mergeCell ref="A263:A267"/>
    <mergeCell ref="B263:C268"/>
    <mergeCell ref="D263:E268"/>
    <mergeCell ref="A133:A135"/>
    <mergeCell ref="D186:E188"/>
    <mergeCell ref="A212:A216"/>
    <mergeCell ref="A209:A211"/>
    <mergeCell ref="D147:D149"/>
    <mergeCell ref="D136:D143"/>
    <mergeCell ref="B136:C137"/>
    <mergeCell ref="F267:F268"/>
    <mergeCell ref="B125:C132"/>
    <mergeCell ref="D125:D132"/>
    <mergeCell ref="E125:E130"/>
    <mergeCell ref="E131:E132"/>
    <mergeCell ref="B133:C135"/>
    <mergeCell ref="D133:D135"/>
    <mergeCell ref="E133:I133"/>
    <mergeCell ref="B138:C141"/>
    <mergeCell ref="B145:C145"/>
    <mergeCell ref="I255:I256"/>
    <mergeCell ref="F237:I237"/>
    <mergeCell ref="F218:F220"/>
    <mergeCell ref="G218:G220"/>
    <mergeCell ref="F222:F223"/>
    <mergeCell ref="G222:G223"/>
    <mergeCell ref="I251:I253"/>
    <mergeCell ref="I234:I235"/>
    <mergeCell ref="F234:F235"/>
    <mergeCell ref="I222:I223"/>
  </mergeCells>
  <conditionalFormatting sqref="E283:E291 F293 G292:I293">
    <cfRule type="cellIs" priority="2" dxfId="4" operator="notEqual" stopIfTrue="1">
      <formula>"« __ » ___________  20__ г."</formula>
    </cfRule>
  </conditionalFormatting>
  <conditionalFormatting sqref="E278:E279">
    <cfRule type="cellIs" priority="3" dxfId="5" operator="equal" stopIfTrue="1">
      <formula>"уточните должность"</formula>
    </cfRule>
  </conditionalFormatting>
  <conditionalFormatting sqref="F283 F285">
    <cfRule type="cellIs" priority="4" dxfId="5" operator="equal" stopIfTrue="1">
      <formula>"нет данных"</formula>
    </cfRule>
  </conditionalFormatting>
  <conditionalFormatting sqref="G32:G51">
    <cfRule type="cellIs" priority="1" dxfId="6" operator="equal" stopIfTrue="1">
      <formula>"ОШИБКА!"</formula>
    </cfRule>
  </conditionalFormatting>
  <dataValidations count="28">
    <dataValidation type="whole" allowBlank="1" showInputMessage="1" showErrorMessage="1" sqref="K304">
      <formula1>1</formula1>
      <formula2>31</formula2>
    </dataValidation>
    <dataValidation type="list" allowBlank="1" showInputMessage="1" showErrorMessage="1" sqref="M304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анные на листе &#10;&quot;Общие сведения&quot;" sqref="F290:F291 A292:B293 F297:F301 F288 E280:E281 G283:I283 F287:I287 F289:I289 F293:G293 G292 H292:I293 F283:F284 F286 F285:I285"/>
    <dataValidation allowBlank="1" showInputMessage="1" showErrorMessage="1" promptTitle="Внимание!" prompt="Введите должность на листе&#10;&quot;Общие сведения&quot;&#10;" sqref="E278:E279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76"/>
    <dataValidation type="list" allowBlank="1" showInputMessage="1" showErrorMessage="1" sqref="F142:F146 F105:F106 F123:F124 F84:F85 F96:F97 F75:F76 F131:F132">
      <formula1>"10, 20, 30, "</formula1>
    </dataValidation>
    <dataValidation type="list" allowBlank="1" showInputMessage="1" showErrorMessage="1" sqref="F165">
      <formula1>"50, "</formula1>
    </dataValidation>
    <dataValidation type="list" allowBlank="1" showInputMessage="1" showErrorMessage="1" sqref="G165 G175:G176 G184 G187">
      <formula1>"100, "</formula1>
    </dataValidation>
    <dataValidation type="list" allowBlank="1" showInputMessage="1" showErrorMessage="1" sqref="I222:I223 I261:I262 I255:I256 I216:I217 I243:I244 I249:I250 I267:I269 H175 I234:I235 H165 H187 H184 I204:I205 I228:I229">
      <formula1>"200, "</formula1>
    </dataValidation>
    <dataValidation type="list" allowBlank="1" showInputMessage="1" showErrorMessage="1" sqref="G249:G250 G261:G262 G255:G256 G243:G244 G228:G229 G267:G269 G204:G205 G222:G223 G216:G217 G234:G235">
      <formula1>"50, 60, 70, 80, 90, 100, "</formula1>
    </dataValidation>
    <dataValidation type="list" allowBlank="1" showInputMessage="1" showErrorMessage="1" sqref="H243:H244 H261:H262 H255:H256 H222:H223 H249:H250 H267:H269 H216:H217 H204:H205 H228:H229 H234:H235">
      <formula1>"100, 110, 120, 130, 140, 150, "</formula1>
    </dataValidation>
    <dataValidation type="list" allowBlank="1" showInputMessage="1" showErrorMessage="1" sqref="I184 I165 I175 I187">
      <formula1>"300, "</formula1>
    </dataValidation>
    <dataValidation type="list" allowBlank="1" showInputMessage="1" showErrorMessage="1" sqref="F151">
      <formula1>"10, "</formula1>
    </dataValidation>
    <dataValidation type="list" allowBlank="1" showInputMessage="1" showErrorMessage="1" sqref="F157">
      <formula1>"250, "</formula1>
    </dataValidation>
    <dataValidation type="list" allowBlank="1" showInputMessage="1" showErrorMessage="1" sqref="H157">
      <formula1>"500, "</formula1>
    </dataValidation>
    <dataValidation type="list" allowBlank="1" showInputMessage="1" showErrorMessage="1" sqref="H142">
      <formula1>"30, 50, 100, "</formula1>
    </dataValidation>
    <dataValidation type="list" allowBlank="1" showInputMessage="1" showErrorMessage="1" sqref="I142">
      <formula1>"50, 100, 150,  "</formula1>
    </dataValidation>
    <dataValidation type="list" allowBlank="1" showInputMessage="1" showErrorMessage="1" sqref="G151:H151">
      <formula1>"20, "</formula1>
    </dataValidation>
    <dataValidation type="list" allowBlank="1" showInputMessage="1" showErrorMessage="1" sqref="G142:G146">
      <formula1>"20, 30, 50, "</formula1>
    </dataValidation>
    <dataValidation type="list" allowBlank="1" showInputMessage="1" showErrorMessage="1" sqref="G112">
      <formula1>"30, "</formula1>
    </dataValidation>
    <dataValidation type="list" allowBlank="1" showInputMessage="1" showErrorMessage="1" sqref="G123:G124 G105:G106 G75:G76 G84:G85 G96:G97 G131:G132">
      <formula1>"30, 40, 50, "</formula1>
    </dataValidation>
    <dataValidation type="list" allowBlank="1" showInputMessage="1" showErrorMessage="1" sqref="H123 H131 H84 H105 H75 H96">
      <formula1>"50, 60, 70, "</formula1>
    </dataValidation>
    <dataValidation type="list" allowBlank="1" showInputMessage="1" showErrorMessage="1" sqref="I96 I131 I75 I105 I84">
      <formula1>"70, 80, 90, 100, "</formula1>
    </dataValidation>
    <dataValidation type="list" allowBlank="1" showInputMessage="1" showErrorMessage="1" sqref="H32:H51">
      <formula1>"10, 20, 30, 40, 50, "</formula1>
    </dataValidation>
    <dataValidation type="list" allowBlank="1" showInputMessage="1" showErrorMessage="1" sqref="I32:I51">
      <formula1>"60, 70, 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8:I15"/>
    <dataValidation type="list" allowBlank="1" showInputMessage="1" showErrorMessage="1" sqref="I123:I124">
      <formula1>"80, 90, 100, "</formula1>
    </dataValidation>
    <dataValidation type="list" allowBlank="1" showInputMessage="1" showErrorMessage="1" sqref="I151:I152">
      <formula1>"10,20,30,40,50,60,70,80,90,100, 110,120,130,140,150,160,170,180,190,200, "</formula1>
    </dataValidation>
  </dataValidations>
  <hyperlinks>
    <hyperlink ref="A6:G6" location="'общие сведения'!A15" tooltip="Щелкните, чтобы перейти на лист &quot;Общие сведения&quot;" display="Общие сведения об аттестуемом педагогическом работнике:"/>
  </hyperlinks>
  <printOptions/>
  <pageMargins left="0.5118110236220472" right="0.1968503937007874" top="0.5905511811023623" bottom="0.5511811023622047" header="0.5118110236220472" footer="0.2755905511811024"/>
  <pageSetup fitToHeight="0" fitToWidth="1" horizontalDpi="600" verticalDpi="600" orientation="portrait" paperSize="9" scale="99" r:id="rId4"/>
  <headerFooter alignWithMargins="0">
    <oddFooter>&amp;R&amp;P</oddFooter>
  </headerFooter>
  <rowBreaks count="7" manualBreakCount="7">
    <brk id="52" max="8" man="1"/>
    <brk id="97" max="8" man="1"/>
    <brk id="146" max="8" man="1"/>
    <brk id="179" max="8" man="1"/>
    <brk id="208" max="8" man="1"/>
    <brk id="235" max="8" man="1"/>
    <brk id="268" max="8" man="1"/>
  </rowBreaks>
  <ignoredErrors>
    <ignoredError sqref="F63 F135 F116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сотрудник</cp:lastModifiedBy>
  <cp:lastPrinted>2012-09-10T09:51:15Z</cp:lastPrinted>
  <dcterms:created xsi:type="dcterms:W3CDTF">2012-04-17T12:38:08Z</dcterms:created>
  <dcterms:modified xsi:type="dcterms:W3CDTF">2012-09-11T12:19:12Z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